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EPCA\3_Pendant l'année\Saisie des notes\FichiersExcel_SaisieNotes_Elèves\"/>
    </mc:Choice>
  </mc:AlternateContent>
  <xr:revisionPtr revIDLastSave="0" documentId="13_ncr:1_{9B01B1E2-B9D1-4CE5-AEEC-6FBD5D6CB02F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Semestres12" sheetId="1" r:id="rId1"/>
    <sheet name="Semestres34" sheetId="4" r:id="rId2"/>
    <sheet name="AFP" sheetId="5" r:id="rId3"/>
  </sheets>
  <definedNames>
    <definedName name="_LN2">Semestres34!#REF!</definedName>
    <definedName name="DCOAMOYS1">Semestres12!$E$11</definedName>
    <definedName name="DCOAMOYS2">Semestres12!$K$11</definedName>
    <definedName name="DCOAMOYS3">Semestres34!$E$11</definedName>
    <definedName name="DCOAMOYS4">Semestres34!$K$11</definedName>
    <definedName name="DCOAS1">Semestres12!$B$9:$D$11</definedName>
    <definedName name="DCOAS2">Semestres12!$H$9:$J$11</definedName>
    <definedName name="DCOAS3">Semestres34!$B$9:$D$11</definedName>
    <definedName name="DCOAS4">Semestres34!$H$9:$J$11</definedName>
    <definedName name="DCOBMOYS1">Semestres12!$E$15</definedName>
    <definedName name="DCOBMOYS2">Semestres12!$K$15</definedName>
    <definedName name="DCOBMOYS3">Semestres34!$E$15</definedName>
    <definedName name="DCOBMOYS4">Semestres34!$K$15</definedName>
    <definedName name="DCOBS1">Semestres12!$B$13:$D$15</definedName>
    <definedName name="DCOBS2">Semestres12!$H$13:$J$15</definedName>
    <definedName name="DCOBS3">Semestres34!$B$13:$D$15</definedName>
    <definedName name="DCOBS4">Semestres34!$H$13:$J$15</definedName>
    <definedName name="DCOCMOYS1">Semestres12!$E$19</definedName>
    <definedName name="DCOCMOYS2">Semestres12!$K$19</definedName>
    <definedName name="DCOCMOYS3">Semestres34!$E$19</definedName>
    <definedName name="DCOCMOYS4">Semestres34!$K$19</definedName>
    <definedName name="DCOCS1">Semestres12!$B$17:$D$19</definedName>
    <definedName name="DCOCS2">Semestres12!$H$17:$J$19</definedName>
    <definedName name="DCOCS3">Semestres34!$B$17:$D$19</definedName>
    <definedName name="DCOCS4">Semestres34!$H$17:$J$19</definedName>
    <definedName name="DCODMOYS1">Semestres12!$E$23</definedName>
    <definedName name="DCODMOYS2">Semestres12!$K$23</definedName>
    <definedName name="DCODS1">Semestres12!$B$21:$D$23</definedName>
    <definedName name="DCODS2">Semestres12!$H$21:$J$23</definedName>
    <definedName name="DCODS3">Semestres34!$B$21:$D$23</definedName>
    <definedName name="DCODS4">Semestres34!$H$21:$J$23</definedName>
    <definedName name="DCOEMOYS1">Semestres12!$E$27</definedName>
    <definedName name="DCOEMOYS2">Semestres12!$K$27</definedName>
    <definedName name="DCOEMOYS3">Semestres34!$E$23</definedName>
    <definedName name="DCOEMOYS4">Semestres34!$K$23</definedName>
    <definedName name="DCOES1">Semestres12!$B$25:$D$27</definedName>
    <definedName name="DCOES2">Semestres12!$H$25:$J$27</definedName>
    <definedName name="ECGMOYS1">Semestres12!#REF!</definedName>
    <definedName name="ECGMOYS2">Semestres12!#REF!</definedName>
    <definedName name="ECGMOYS3">Semestres34!#REF!</definedName>
    <definedName name="ECGMOYS4">Semestres34!#REF!</definedName>
    <definedName name="ECGS1">Semestres12!#REF!</definedName>
    <definedName name="ECGS2" localSheetId="0">Semestres12!#REF!</definedName>
    <definedName name="ECGS3">Semestres34!#REF!</definedName>
    <definedName name="ECGS4">Semestres34!$D$30:$F$30</definedName>
    <definedName name="Semestre1">Semestres12!$E$31</definedName>
    <definedName name="Semestre2">Semestres12!$K$31</definedName>
    <definedName name="Semestre3">Semestres34!$E$27</definedName>
    <definedName name="Semestre4">Semestres34!$K$27</definedName>
    <definedName name="_xlnm.Print_Area" localSheetId="2">AFP!$A$1:$H$24</definedName>
    <definedName name="_xlnm.Print_Area" localSheetId="0">Semestres12!$B$3:$O$35</definedName>
    <definedName name="_xlnm.Print_Area" localSheetId="1">Semestres34!$B$3:$M$35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" i="5" l="1"/>
  <c r="G27" i="5"/>
  <c r="G20" i="5"/>
  <c r="E11" i="5" l="1"/>
  <c r="C11" i="5"/>
  <c r="K23" i="4" l="1"/>
  <c r="E23" i="4"/>
  <c r="H20" i="4"/>
  <c r="B20" i="4"/>
  <c r="H20" i="1"/>
  <c r="E23" i="1"/>
  <c r="K23" i="1"/>
  <c r="K27" i="1"/>
  <c r="E27" i="1"/>
  <c r="H24" i="1"/>
  <c r="H8" i="1" l="1"/>
  <c r="B1" i="5" l="1"/>
  <c r="B1" i="4"/>
  <c r="H16" i="4" l="1"/>
  <c r="B16" i="4"/>
  <c r="H16" i="1"/>
  <c r="H12" i="4"/>
  <c r="B12" i="4"/>
  <c r="H12" i="1"/>
  <c r="B8" i="4"/>
  <c r="E11" i="1"/>
  <c r="N11" i="1"/>
  <c r="E19" i="4" l="1"/>
  <c r="K19" i="4"/>
  <c r="K15" i="4"/>
  <c r="E15" i="4"/>
  <c r="E11" i="4"/>
  <c r="E27" i="4" l="1"/>
  <c r="G9" i="5" s="1"/>
  <c r="K27" i="4"/>
  <c r="G10" i="5" s="1"/>
  <c r="F11" i="1" l="1"/>
  <c r="K11" i="1"/>
  <c r="E15" i="1"/>
  <c r="K15" i="1"/>
  <c r="E19" i="1"/>
  <c r="K19" i="1"/>
  <c r="B3" i="4"/>
  <c r="K31" i="1" l="1"/>
  <c r="G8" i="5" s="1"/>
  <c r="E31" i="1"/>
  <c r="G7" i="5" s="1"/>
  <c r="G11" i="5" s="1"/>
  <c r="G13" i="5" s="1"/>
  <c r="G29" i="5" s="1"/>
  <c r="G30" i="5" s="1" a="1"/>
  <c r="G30" i="5" s="1"/>
  <c r="L15" i="1"/>
  <c r="L19" i="1"/>
  <c r="L11" i="1"/>
  <c r="F19" i="1"/>
  <c r="F15" i="1"/>
  <c r="N19" i="4"/>
  <c r="N15" i="4"/>
  <c r="F19" i="4" l="1"/>
  <c r="F15" i="4"/>
  <c r="N11" i="4"/>
  <c r="F11" i="4"/>
  <c r="L19" i="4"/>
  <c r="L11" i="4"/>
  <c r="N19" i="1"/>
  <c r="N1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Tourino Pablo</author>
  </authors>
  <commentList>
    <comment ref="B8" authorId="0" shapeId="0" xr:uid="{ED05CA26-6393-42CD-9439-E98D2F2341C4}">
      <text>
        <r>
          <rPr>
            <sz val="9"/>
            <color indexed="81"/>
            <rFont val="Tahoma"/>
            <family val="2"/>
          </rPr>
          <t>Gestion du développement professionnel et personnel</t>
        </r>
      </text>
    </comment>
    <comment ref="B12" authorId="0" shapeId="0" xr:uid="{DF497D1F-7EC0-4470-91AA-3337320C54AA}">
      <text>
        <r>
          <rPr>
            <sz val="9"/>
            <color indexed="81"/>
            <rFont val="Tahoma"/>
            <family val="2"/>
          </rPr>
          <t>Communication avec des personnes issues de différents groupes d'intérêts</t>
        </r>
      </text>
    </comment>
    <comment ref="B16" authorId="0" shapeId="0" xr:uid="{43AB4C73-AAFD-453C-A8D4-7DA9E46D33ED}">
      <text>
        <r>
          <rPr>
            <sz val="9"/>
            <color indexed="81"/>
            <rFont val="Tahoma"/>
            <family val="2"/>
          </rPr>
          <t>Collaboration au sein de processus de travail en entreprise</t>
        </r>
      </text>
    </comment>
    <comment ref="B20" authorId="0" shapeId="0" xr:uid="{C3B2C96F-7F48-4FE9-AD4A-885BABD297AD}">
      <text>
        <r>
          <rPr>
            <sz val="9"/>
            <color indexed="81"/>
            <rFont val="Tahoma"/>
            <family val="2"/>
          </rPr>
          <t>Gestion d'infrastructures et utilisation d'applications</t>
        </r>
      </text>
    </comment>
    <comment ref="B24" authorId="0" shapeId="0" xr:uid="{2D874C2D-AD46-4A1E-A7B5-0B15E0DF86F3}">
      <text>
        <r>
          <rPr>
            <sz val="9"/>
            <color indexed="81"/>
            <rFont val="Tahoma"/>
            <family val="2"/>
          </rPr>
          <t>Traitement d'informations et de contenus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<sst xmlns="http://schemas.openxmlformats.org/spreadsheetml/2006/main" count="93" uniqueCount="69">
  <si>
    <t>Semestre 1</t>
  </si>
  <si>
    <t>Semestre 2</t>
  </si>
  <si>
    <t>Semestre 3</t>
  </si>
  <si>
    <t>Moy.</t>
  </si>
  <si>
    <t>Bilan semestre 1</t>
  </si>
  <si>
    <t>Bilan semestre 2</t>
  </si>
  <si>
    <t>Bilan semestre 3</t>
  </si>
  <si>
    <t>Semestre 4</t>
  </si>
  <si>
    <t xml:space="preserve">Nom, prénom de l'étudiant-e : </t>
  </si>
  <si>
    <t>Bilan semestre 4</t>
  </si>
  <si>
    <t>Choisir langue 2*</t>
  </si>
  <si>
    <t>ALL</t>
  </si>
  <si>
    <t>ANG</t>
  </si>
  <si>
    <t>Important : ce bulletin est mis à disposition à titre indicatif. Seul le bulletin officiel fait foi.</t>
  </si>
  <si>
    <t>DCO A</t>
  </si>
  <si>
    <t xml:space="preserve">Connaissances professionnelles : </t>
  </si>
  <si>
    <t>DCO B</t>
  </si>
  <si>
    <t>DCO C</t>
  </si>
  <si>
    <t>DCO D</t>
  </si>
  <si>
    <t>Employé-e de commerce AFP</t>
  </si>
  <si>
    <t>DCO E</t>
  </si>
  <si>
    <t>Source : https://www.secsuisse.ch/a-notre-propos/engagement/reforme-de-la-formation-commerciale-initiale/calculateurs-de-notes</t>
  </si>
  <si>
    <t>Notes d'expérience (Pondération PQ 40%)</t>
  </si>
  <si>
    <t>Formation à la pratique professionnelle
(Entreprise)
DCO a - DCO e</t>
  </si>
  <si>
    <r>
      <t xml:space="preserve">Note
</t>
    </r>
    <r>
      <rPr>
        <sz val="9"/>
        <rFont val="Arial"/>
        <family val="2"/>
      </rPr>
      <t>(arrondies à des notes entières ou à des demi-notes)</t>
    </r>
  </si>
  <si>
    <t>Cours interentreprises
DCO a - DCO e</t>
  </si>
  <si>
    <t>Connaissances professionelles et culture générale 
(école professionnelle)
DCO a - DCO e</t>
  </si>
  <si>
    <t>Contrôle de compétence de l'entreprise 1</t>
  </si>
  <si>
    <t>Contrôle de compétence interentreprises 1</t>
  </si>
  <si>
    <t>Note semestrielle 1 (DCO a - DCO e)</t>
  </si>
  <si>
    <t>Contrôle de compétence de l'entreprise 2</t>
  </si>
  <si>
    <t>Contrôle de compétence interentreprises 2</t>
  </si>
  <si>
    <t>Note semestrielle 2 (DCO a - DCO e)</t>
  </si>
  <si>
    <t>Contrôle de compétence de l'entreprise 3</t>
  </si>
  <si>
    <t>Note semestrielle 3 (DCO a, b, c, e)</t>
  </si>
  <si>
    <t>Contrôle de compétence de l'entreprise 4</t>
  </si>
  <si>
    <t>Note semestrielle 4 (DCO b, c, e)</t>
  </si>
  <si>
    <r>
      <t xml:space="preserve">Note d'expérience = Moyenne des 4 contrôles de compétences de l'entreprise
</t>
    </r>
    <r>
      <rPr>
        <sz val="10"/>
        <rFont val="Arial"/>
        <family val="2"/>
      </rPr>
      <t>(arrondies à des notes entières ou à des demi-notes)</t>
    </r>
  </si>
  <si>
    <r>
      <t xml:space="preserve">Note d'expérience = Moyenne des 2 contrôles de compétences interentreprises
</t>
    </r>
    <r>
      <rPr>
        <sz val="10"/>
        <rFont val="Arial"/>
        <family val="2"/>
      </rPr>
      <t>(arrondies à des notes entières ou à des demi-notes)</t>
    </r>
  </si>
  <si>
    <r>
      <t xml:space="preserve">Note d'expérience = Moyenne des 4 notes semestrielles
</t>
    </r>
    <r>
      <rPr>
        <sz val="10"/>
        <rFont val="Arial"/>
        <family val="2"/>
      </rPr>
      <t>(arrondies à des notes entières ou à des demi-notes)</t>
    </r>
  </si>
  <si>
    <t>Pondération</t>
  </si>
  <si>
    <r>
      <rPr>
        <b/>
        <sz val="12"/>
        <color theme="1"/>
        <rFont val="Arial"/>
        <family val="2"/>
      </rPr>
      <t xml:space="preserve">Note d'expérience globale </t>
    </r>
    <r>
      <rPr>
        <sz val="12"/>
        <color theme="1"/>
        <rFont val="Arial"/>
        <family val="2"/>
      </rPr>
      <t>(moyenne pondérée de la somme des trois domaines de qualification, arrondie à la première décimale)</t>
    </r>
  </si>
  <si>
    <r>
      <rPr>
        <b/>
        <sz val="12"/>
        <rFont val="Arial"/>
        <family val="2"/>
      </rPr>
      <t>Travail pratique (Pondération PQ 30% - Note éliminatoire -</t>
    </r>
    <r>
      <rPr>
        <sz val="12"/>
        <rFont val="Arial"/>
        <family val="2"/>
      </rPr>
      <t xml:space="preserve"> arrondie à la premère décimale): étude de cas dirigée de 40 minutes</t>
    </r>
  </si>
  <si>
    <t>Domaine de compétence opérationelle</t>
  </si>
  <si>
    <t>Nature de l'examen</t>
  </si>
  <si>
    <t>DCO a</t>
  </si>
  <si>
    <t>10 min oral</t>
  </si>
  <si>
    <t>exercice de corbeille à courrier (fixer des priorités)</t>
  </si>
  <si>
    <t>25% - note entière ou demi-note</t>
  </si>
  <si>
    <t>DCO b</t>
  </si>
  <si>
    <t>15 min oral</t>
  </si>
  <si>
    <t>jeu de rôles (communication professionelle)</t>
  </si>
  <si>
    <t>DCO c - e</t>
  </si>
  <si>
    <t>décrire et expliquer des situations opérationnelles</t>
  </si>
  <si>
    <t>50% - note entière ou demi-note</t>
  </si>
  <si>
    <r>
      <t xml:space="preserve">Travail pratique </t>
    </r>
    <r>
      <rPr>
        <sz val="12"/>
        <rFont val="Arial"/>
        <family val="2"/>
      </rPr>
      <t>(moyenne pondérée de la somme des trois domaines de qualification, arrondie à la première décimale)</t>
    </r>
  </si>
  <si>
    <r>
      <t>Examens scolaires finaux sur les connaissances professionnelles et la culture générale</t>
    </r>
    <r>
      <rPr>
        <b/>
        <sz val="11"/>
        <color theme="1"/>
        <rFont val="Arial"/>
        <family val="2"/>
      </rPr>
      <t xml:space="preserve"> (Pondération PQ 30% -</t>
    </r>
    <r>
      <rPr>
        <sz val="11"/>
        <color theme="1"/>
        <rFont val="Arial"/>
        <family val="2"/>
      </rPr>
      <t xml:space="preserve"> note entière ou demi-note)</t>
    </r>
  </si>
  <si>
    <t>30 min oral</t>
  </si>
  <si>
    <t>Présentation et utilisation active</t>
  </si>
  <si>
    <t>20 min oral</t>
  </si>
  <si>
    <t>Jeu de rôle et situations déterminantes pour le succès</t>
  </si>
  <si>
    <t>60 min écrit</t>
  </si>
  <si>
    <t>Trois simultations pratiques (incl. parties en langue étrangère)</t>
  </si>
  <si>
    <r>
      <t>Connaissances professionelles et culture générale</t>
    </r>
    <r>
      <rPr>
        <sz val="12"/>
        <color theme="1"/>
        <rFont val="Arial"/>
        <family val="2"/>
      </rPr>
      <t xml:space="preserve"> </t>
    </r>
    <r>
      <rPr>
        <sz val="10"/>
        <rFont val="Arial"/>
        <family val="2"/>
      </rPr>
      <t>(moyenne de la somme des cinq domaines de qualification, arrondie à la première décimale)</t>
    </r>
  </si>
  <si>
    <r>
      <t xml:space="preserve">Résultat global </t>
    </r>
    <r>
      <rPr>
        <sz val="11"/>
        <color theme="1"/>
        <rFont val="Arial"/>
        <family val="2"/>
      </rPr>
      <t>(</t>
    </r>
    <r>
      <rPr>
        <b/>
        <sz val="11"/>
        <color theme="1"/>
        <rFont val="Arial"/>
        <family val="2"/>
      </rPr>
      <t>Note éliminatoire</t>
    </r>
    <r>
      <rPr>
        <sz val="11"/>
        <color theme="1"/>
        <rFont val="Arial"/>
        <family val="2"/>
      </rPr>
      <t xml:space="preserve"> - moyenne arrondie à la première décimale des notes pondérées des trois domaines de qualification)</t>
    </r>
  </si>
  <si>
    <t>La procédure de qualification avec examen final est réussie si les conditions suivantes sont réunies:</t>
  </si>
  <si>
    <t>a. la note du domaine de qualification «travail pratique» est supérieure ou égale à 4;</t>
  </si>
  <si>
    <t>b. la note globale est supérieure ou égale à 4.</t>
  </si>
  <si>
    <r>
      <t xml:space="preserve">Les procédures de qualification peuvent être répétées </t>
    </r>
    <r>
      <rPr>
        <b/>
        <sz val="10"/>
        <color theme="1"/>
        <rFont val="Arial"/>
        <family val="2"/>
      </rPr>
      <t>deux fois au maximum.</t>
    </r>
    <r>
      <rPr>
        <sz val="10"/>
        <rFont val="Arial"/>
        <family val="2"/>
      </rPr>
      <t xml:space="preserve"> Les parties réussies ne doivent pas être répétées.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</si>
</sst>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vertAlign val="superscript"/>
      <sz val="10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7"/>
      <name val="Arial"/>
      <family val="2"/>
    </font>
    <font>
      <sz val="12"/>
      <name val="Wingdings 2"/>
      <family val="1"/>
      <charset val="2"/>
    </font>
    <font>
      <b/>
      <sz val="72"/>
      <color indexed="9"/>
      <name val="Arial"/>
      <family val="2"/>
    </font>
    <font>
      <i/>
      <sz val="10"/>
      <color rgb="FFFF000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9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b/>
      <sz val="72"/>
      <color indexed="9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1"/>
      <color theme="1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/>
      <bottom style="medium">
        <color rgb="FFC00000"/>
      </bottom>
      <diagonal/>
    </border>
  </borders>
  <cellStyleXfs count="2">
    <xf numFmtId="0" fontId="0" fillId="0" borderId="0"/>
    <xf numFmtId="0" fontId="12" fillId="0" borderId="0"/>
  </cellStyleXfs>
  <cellXfs count="207"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6" fillId="0" borderId="0" xfId="0" applyFont="1" applyAlignment="1">
      <alignment horizontal="left"/>
    </xf>
    <xf numFmtId="0" fontId="5" fillId="0" borderId="0" xfId="0" applyFont="1"/>
    <xf numFmtId="0" fontId="0" fillId="0" borderId="0" xfId="0" applyBorder="1"/>
    <xf numFmtId="0" fontId="9" fillId="0" borderId="0" xfId="0" applyFont="1" applyAlignment="1">
      <alignment horizontal="left"/>
    </xf>
    <xf numFmtId="0" fontId="11" fillId="0" borderId="0" xfId="0" applyFont="1"/>
    <xf numFmtId="0" fontId="10" fillId="0" borderId="0" xfId="0" applyFont="1" applyAlignment="1"/>
    <xf numFmtId="0" fontId="0" fillId="0" borderId="0" xfId="0" applyFill="1" applyBorder="1"/>
    <xf numFmtId="0" fontId="0" fillId="2" borderId="4" xfId="0" applyFill="1" applyBorder="1" applyAlignment="1">
      <alignment horizontal="center"/>
    </xf>
    <xf numFmtId="0" fontId="0" fillId="2" borderId="0" xfId="0" applyFill="1"/>
    <xf numFmtId="164" fontId="0" fillId="2" borderId="4" xfId="0" applyNumberForma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14" fillId="0" borderId="1" xfId="0" applyFont="1" applyBorder="1"/>
    <xf numFmtId="0" fontId="14" fillId="0" borderId="2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0" xfId="0" applyFont="1"/>
    <xf numFmtId="0" fontId="17" fillId="0" borderId="0" xfId="1" applyFont="1" applyAlignment="1" applyProtection="1">
      <alignment vertical="center"/>
    </xf>
    <xf numFmtId="0" fontId="14" fillId="0" borderId="0" xfId="1" applyFont="1" applyProtection="1"/>
    <xf numFmtId="0" fontId="18" fillId="0" borderId="0" xfId="1" applyFont="1" applyAlignment="1" applyProtection="1"/>
    <xf numFmtId="0" fontId="14" fillId="0" borderId="0" xfId="1" applyFont="1" applyFill="1" applyBorder="1" applyProtection="1"/>
    <xf numFmtId="0" fontId="19" fillId="0" borderId="0" xfId="1" applyFont="1" applyAlignment="1" applyProtection="1">
      <alignment vertical="center"/>
    </xf>
    <xf numFmtId="0" fontId="0" fillId="0" borderId="0" xfId="0" applyProtection="1"/>
    <xf numFmtId="0" fontId="15" fillId="5" borderId="5" xfId="0" applyFont="1" applyFill="1" applyBorder="1" applyAlignment="1" applyProtection="1">
      <alignment horizontal="center"/>
      <protection locked="0"/>
    </xf>
    <xf numFmtId="0" fontId="15" fillId="5" borderId="6" xfId="0" applyFont="1" applyFill="1" applyBorder="1" applyAlignment="1" applyProtection="1">
      <alignment horizontal="center"/>
      <protection locked="0"/>
    </xf>
    <xf numFmtId="0" fontId="15" fillId="5" borderId="7" xfId="0" applyFont="1" applyFill="1" applyBorder="1" applyAlignment="1" applyProtection="1">
      <alignment horizontal="center"/>
      <protection locked="0"/>
    </xf>
    <xf numFmtId="0" fontId="15" fillId="5" borderId="8" xfId="0" applyFont="1" applyFill="1" applyBorder="1" applyAlignment="1" applyProtection="1">
      <alignment horizontal="center"/>
      <protection locked="0"/>
    </xf>
    <xf numFmtId="0" fontId="15" fillId="5" borderId="9" xfId="0" applyFont="1" applyFill="1" applyBorder="1" applyAlignment="1" applyProtection="1">
      <alignment horizontal="center"/>
      <protection locked="0"/>
    </xf>
    <xf numFmtId="0" fontId="15" fillId="5" borderId="10" xfId="0" applyFont="1" applyFill="1" applyBorder="1" applyAlignment="1" applyProtection="1">
      <alignment horizontal="center"/>
      <protection locked="0"/>
    </xf>
    <xf numFmtId="0" fontId="15" fillId="5" borderId="11" xfId="0" applyFont="1" applyFill="1" applyBorder="1" applyAlignment="1" applyProtection="1">
      <alignment horizontal="center"/>
      <protection locked="0"/>
    </xf>
    <xf numFmtId="0" fontId="15" fillId="5" borderId="12" xfId="0" applyFont="1" applyFill="1" applyBorder="1" applyAlignment="1" applyProtection="1">
      <alignment horizontal="center"/>
      <protection locked="0"/>
    </xf>
    <xf numFmtId="0" fontId="15" fillId="5" borderId="13" xfId="0" applyFont="1" applyFill="1" applyBorder="1" applyAlignment="1" applyProtection="1">
      <alignment horizontal="center"/>
      <protection locked="0"/>
    </xf>
    <xf numFmtId="164" fontId="14" fillId="5" borderId="4" xfId="0" applyNumberFormat="1" applyFont="1" applyFill="1" applyBorder="1" applyAlignment="1">
      <alignment horizontal="center"/>
    </xf>
    <xf numFmtId="0" fontId="7" fillId="4" borderId="5" xfId="0" applyFont="1" applyFill="1" applyBorder="1" applyAlignment="1" applyProtection="1">
      <alignment horizontal="center"/>
      <protection locked="0"/>
    </xf>
    <xf numFmtId="0" fontId="7" fillId="4" borderId="6" xfId="0" applyFont="1" applyFill="1" applyBorder="1" applyAlignment="1" applyProtection="1">
      <alignment horizontal="center"/>
      <protection locked="0"/>
    </xf>
    <xf numFmtId="0" fontId="7" fillId="4" borderId="7" xfId="0" applyFont="1" applyFill="1" applyBorder="1" applyAlignment="1" applyProtection="1">
      <alignment horizontal="center"/>
      <protection locked="0"/>
    </xf>
    <xf numFmtId="0" fontId="7" fillId="4" borderId="8" xfId="0" applyFont="1" applyFill="1" applyBorder="1" applyAlignment="1" applyProtection="1">
      <alignment horizontal="center"/>
      <protection locked="0"/>
    </xf>
    <xf numFmtId="0" fontId="7" fillId="4" borderId="9" xfId="0" applyFont="1" applyFill="1" applyBorder="1" applyAlignment="1" applyProtection="1">
      <alignment horizontal="center"/>
      <protection locked="0"/>
    </xf>
    <xf numFmtId="0" fontId="7" fillId="4" borderId="10" xfId="0" applyFont="1" applyFill="1" applyBorder="1" applyAlignment="1" applyProtection="1">
      <alignment horizontal="center"/>
      <protection locked="0"/>
    </xf>
    <xf numFmtId="0" fontId="7" fillId="4" borderId="11" xfId="0" applyFont="1" applyFill="1" applyBorder="1" applyAlignment="1" applyProtection="1">
      <alignment horizontal="center"/>
      <protection locked="0"/>
    </xf>
    <xf numFmtId="0" fontId="7" fillId="4" borderId="12" xfId="0" applyFont="1" applyFill="1" applyBorder="1" applyAlignment="1" applyProtection="1">
      <alignment horizontal="center"/>
      <protection locked="0"/>
    </xf>
    <xf numFmtId="0" fontId="7" fillId="4" borderId="13" xfId="0" applyFont="1" applyFill="1" applyBorder="1" applyAlignment="1" applyProtection="1">
      <alignment horizontal="center"/>
      <protection locked="0"/>
    </xf>
    <xf numFmtId="164" fontId="0" fillId="4" borderId="4" xfId="0" applyNumberFormat="1" applyFill="1" applyBorder="1" applyAlignment="1">
      <alignment horizontal="center"/>
    </xf>
    <xf numFmtId="0" fontId="7" fillId="7" borderId="5" xfId="0" applyFont="1" applyFill="1" applyBorder="1" applyAlignment="1" applyProtection="1">
      <alignment horizontal="center"/>
      <protection locked="0"/>
    </xf>
    <xf numFmtId="0" fontId="7" fillId="7" borderId="6" xfId="0" applyFont="1" applyFill="1" applyBorder="1" applyAlignment="1" applyProtection="1">
      <alignment horizontal="center"/>
      <protection locked="0"/>
    </xf>
    <xf numFmtId="0" fontId="7" fillId="7" borderId="7" xfId="0" applyFont="1" applyFill="1" applyBorder="1" applyAlignment="1" applyProtection="1">
      <alignment horizontal="center"/>
      <protection locked="0"/>
    </xf>
    <xf numFmtId="0" fontId="7" fillId="7" borderId="8" xfId="0" applyFont="1" applyFill="1" applyBorder="1" applyAlignment="1" applyProtection="1">
      <alignment horizontal="center"/>
      <protection locked="0"/>
    </xf>
    <xf numFmtId="0" fontId="7" fillId="7" borderId="9" xfId="0" applyFont="1" applyFill="1" applyBorder="1" applyAlignment="1" applyProtection="1">
      <alignment horizontal="center"/>
      <protection locked="0"/>
    </xf>
    <xf numFmtId="0" fontId="7" fillId="7" borderId="10" xfId="0" applyFont="1" applyFill="1" applyBorder="1" applyAlignment="1" applyProtection="1">
      <alignment horizontal="center"/>
      <protection locked="0"/>
    </xf>
    <xf numFmtId="0" fontId="7" fillId="7" borderId="11" xfId="0" applyFont="1" applyFill="1" applyBorder="1" applyAlignment="1" applyProtection="1">
      <alignment horizontal="center"/>
      <protection locked="0"/>
    </xf>
    <xf numFmtId="0" fontId="7" fillId="7" borderId="12" xfId="0" applyFont="1" applyFill="1" applyBorder="1" applyAlignment="1" applyProtection="1">
      <alignment horizontal="center"/>
      <protection locked="0"/>
    </xf>
    <xf numFmtId="0" fontId="7" fillId="7" borderId="13" xfId="0" applyFont="1" applyFill="1" applyBorder="1" applyAlignment="1" applyProtection="1">
      <alignment horizontal="center"/>
      <protection locked="0"/>
    </xf>
    <xf numFmtId="164" fontId="0" fillId="7" borderId="4" xfId="0" applyNumberFormat="1" applyFill="1" applyBorder="1" applyAlignment="1">
      <alignment horizontal="center"/>
    </xf>
    <xf numFmtId="0" fontId="7" fillId="8" borderId="5" xfId="0" applyFont="1" applyFill="1" applyBorder="1" applyAlignment="1" applyProtection="1">
      <alignment horizontal="center"/>
      <protection locked="0"/>
    </xf>
    <xf numFmtId="0" fontId="7" fillId="8" borderId="6" xfId="0" applyFont="1" applyFill="1" applyBorder="1" applyAlignment="1" applyProtection="1">
      <alignment horizontal="center"/>
      <protection locked="0"/>
    </xf>
    <xf numFmtId="0" fontId="7" fillId="8" borderId="7" xfId="0" applyFont="1" applyFill="1" applyBorder="1" applyAlignment="1" applyProtection="1">
      <alignment horizontal="center"/>
      <protection locked="0"/>
    </xf>
    <xf numFmtId="0" fontId="7" fillId="8" borderId="8" xfId="0" applyFont="1" applyFill="1" applyBorder="1" applyAlignment="1" applyProtection="1">
      <alignment horizontal="center"/>
      <protection locked="0"/>
    </xf>
    <xf numFmtId="0" fontId="7" fillId="8" borderId="9" xfId="0" applyFont="1" applyFill="1" applyBorder="1" applyAlignment="1" applyProtection="1">
      <alignment horizontal="center"/>
      <protection locked="0"/>
    </xf>
    <xf numFmtId="0" fontId="7" fillId="8" borderId="10" xfId="0" applyFont="1" applyFill="1" applyBorder="1" applyAlignment="1" applyProtection="1">
      <alignment horizontal="center"/>
      <protection locked="0"/>
    </xf>
    <xf numFmtId="0" fontId="7" fillId="8" borderId="11" xfId="0" applyFont="1" applyFill="1" applyBorder="1" applyAlignment="1" applyProtection="1">
      <alignment horizontal="center"/>
      <protection locked="0"/>
    </xf>
    <xf numFmtId="0" fontId="7" fillId="8" borderId="12" xfId="0" applyFont="1" applyFill="1" applyBorder="1" applyAlignment="1" applyProtection="1">
      <alignment horizontal="center"/>
      <protection locked="0"/>
    </xf>
    <xf numFmtId="0" fontId="7" fillId="8" borderId="13" xfId="0" applyFont="1" applyFill="1" applyBorder="1" applyAlignment="1" applyProtection="1">
      <alignment horizontal="center"/>
      <protection locked="0"/>
    </xf>
    <xf numFmtId="164" fontId="0" fillId="8" borderId="4" xfId="0" applyNumberFormat="1" applyFill="1" applyBorder="1" applyAlignment="1">
      <alignment horizontal="center"/>
    </xf>
    <xf numFmtId="0" fontId="15" fillId="6" borderId="5" xfId="0" applyFont="1" applyFill="1" applyBorder="1" applyAlignment="1" applyProtection="1">
      <alignment horizontal="center"/>
      <protection locked="0"/>
    </xf>
    <xf numFmtId="0" fontId="15" fillId="6" borderId="6" xfId="0" applyFont="1" applyFill="1" applyBorder="1" applyAlignment="1" applyProtection="1">
      <alignment horizontal="center"/>
      <protection locked="0"/>
    </xf>
    <xf numFmtId="0" fontId="15" fillId="6" borderId="7" xfId="0" applyFont="1" applyFill="1" applyBorder="1" applyAlignment="1" applyProtection="1">
      <alignment horizontal="center"/>
      <protection locked="0"/>
    </xf>
    <xf numFmtId="0" fontId="15" fillId="6" borderId="8" xfId="0" applyFont="1" applyFill="1" applyBorder="1" applyAlignment="1" applyProtection="1">
      <alignment horizontal="center"/>
      <protection locked="0"/>
    </xf>
    <xf numFmtId="0" fontId="15" fillId="6" borderId="9" xfId="0" applyFont="1" applyFill="1" applyBorder="1" applyAlignment="1" applyProtection="1">
      <alignment horizontal="center"/>
      <protection locked="0"/>
    </xf>
    <xf numFmtId="0" fontId="15" fillId="6" borderId="10" xfId="0" applyFont="1" applyFill="1" applyBorder="1" applyAlignment="1" applyProtection="1">
      <alignment horizontal="center"/>
      <protection locked="0"/>
    </xf>
    <xf numFmtId="0" fontId="15" fillId="6" borderId="11" xfId="0" applyFont="1" applyFill="1" applyBorder="1" applyAlignment="1" applyProtection="1">
      <alignment horizontal="center"/>
      <protection locked="0"/>
    </xf>
    <xf numFmtId="0" fontId="15" fillId="6" borderId="12" xfId="0" applyFont="1" applyFill="1" applyBorder="1" applyAlignment="1" applyProtection="1">
      <alignment horizontal="center"/>
      <protection locked="0"/>
    </xf>
    <xf numFmtId="0" fontId="15" fillId="6" borderId="13" xfId="0" applyFont="1" applyFill="1" applyBorder="1" applyAlignment="1" applyProtection="1">
      <alignment horizontal="center"/>
      <protection locked="0"/>
    </xf>
    <xf numFmtId="164" fontId="14" fillId="6" borderId="4" xfId="0" applyNumberFormat="1" applyFont="1" applyFill="1" applyBorder="1" applyAlignment="1">
      <alignment horizontal="center"/>
    </xf>
    <xf numFmtId="0" fontId="18" fillId="0" borderId="0" xfId="1" applyFont="1" applyAlignment="1" applyProtection="1">
      <alignment horizontal="left"/>
    </xf>
    <xf numFmtId="0" fontId="18" fillId="0" borderId="0" xfId="1" applyFont="1" applyAlignment="1" applyProtection="1">
      <alignment horizontal="left" vertical="center"/>
    </xf>
    <xf numFmtId="0" fontId="14" fillId="0" borderId="0" xfId="1" applyFont="1" applyAlignment="1" applyProtection="1">
      <alignment vertical="center"/>
    </xf>
    <xf numFmtId="0" fontId="18" fillId="0" borderId="0" xfId="1" applyFont="1" applyAlignment="1" applyProtection="1">
      <alignment vertical="center"/>
    </xf>
    <xf numFmtId="0" fontId="22" fillId="9" borderId="31" xfId="0" applyFont="1" applyFill="1" applyBorder="1" applyAlignment="1" applyProtection="1">
      <alignment vertical="center"/>
    </xf>
    <xf numFmtId="0" fontId="22" fillId="9" borderId="32" xfId="0" applyFont="1" applyFill="1" applyBorder="1" applyAlignment="1" applyProtection="1">
      <alignment horizontal="center" vertical="center"/>
    </xf>
    <xf numFmtId="0" fontId="22" fillId="9" borderId="32" xfId="0" applyFont="1" applyFill="1" applyBorder="1" applyAlignment="1" applyProtection="1">
      <alignment vertical="center"/>
    </xf>
    <xf numFmtId="0" fontId="22" fillId="9" borderId="33" xfId="0" applyFont="1" applyFill="1" applyBorder="1" applyAlignment="1" applyProtection="1">
      <alignment horizontal="center" vertical="center"/>
    </xf>
    <xf numFmtId="0" fontId="23" fillId="10" borderId="31" xfId="0" applyFont="1" applyFill="1" applyBorder="1" applyAlignment="1" applyProtection="1">
      <alignment vertical="center" wrapText="1"/>
    </xf>
    <xf numFmtId="0" fontId="23" fillId="10" borderId="33" xfId="0" applyFont="1" applyFill="1" applyBorder="1" applyAlignment="1" applyProtection="1">
      <alignment horizontal="center" vertical="center" wrapText="1"/>
    </xf>
    <xf numFmtId="0" fontId="25" fillId="11" borderId="31" xfId="0" applyFont="1" applyFill="1" applyBorder="1" applyAlignment="1" applyProtection="1">
      <alignment vertical="center" wrapText="1"/>
    </xf>
    <xf numFmtId="0" fontId="23" fillId="11" borderId="33" xfId="0" applyFont="1" applyFill="1" applyBorder="1" applyAlignment="1" applyProtection="1">
      <alignment horizontal="center" vertical="center" wrapText="1"/>
    </xf>
    <xf numFmtId="0" fontId="23" fillId="12" borderId="31" xfId="0" applyFont="1" applyFill="1" applyBorder="1" applyAlignment="1" applyProtection="1">
      <alignment horizontal="left" vertical="center" wrapText="1"/>
    </xf>
    <xf numFmtId="0" fontId="23" fillId="12" borderId="33" xfId="0" applyFont="1" applyFill="1" applyBorder="1" applyAlignment="1" applyProtection="1">
      <alignment horizontal="center" vertical="center" wrapText="1"/>
    </xf>
    <xf numFmtId="0" fontId="0" fillId="10" borderId="18" xfId="0" applyFill="1" applyBorder="1" applyAlignment="1" applyProtection="1">
      <alignment vertical="center"/>
    </xf>
    <xf numFmtId="0" fontId="12" fillId="11" borderId="18" xfId="0" applyFont="1" applyFill="1" applyBorder="1" applyAlignment="1" applyProtection="1">
      <alignment vertical="center"/>
    </xf>
    <xf numFmtId="0" fontId="0" fillId="12" borderId="18" xfId="0" applyFill="1" applyBorder="1" applyAlignment="1" applyProtection="1">
      <alignment vertical="center"/>
    </xf>
    <xf numFmtId="0" fontId="12" fillId="12" borderId="18" xfId="0" applyFont="1" applyFill="1" applyBorder="1" applyAlignment="1" applyProtection="1">
      <alignment vertical="center"/>
    </xf>
    <xf numFmtId="0" fontId="0" fillId="11" borderId="30" xfId="0" applyFill="1" applyBorder="1" applyAlignment="1" applyProtection="1">
      <alignment vertical="center"/>
    </xf>
    <xf numFmtId="0" fontId="0" fillId="11" borderId="34" xfId="0" applyFill="1" applyBorder="1" applyAlignment="1" applyProtection="1">
      <alignment horizontal="center" vertical="center"/>
    </xf>
    <xf numFmtId="0" fontId="2" fillId="10" borderId="35" xfId="0" applyFont="1" applyFill="1" applyBorder="1" applyAlignment="1" applyProtection="1">
      <alignment vertical="center" wrapText="1"/>
    </xf>
    <xf numFmtId="0" fontId="26" fillId="10" borderId="36" xfId="0" applyFont="1" applyFill="1" applyBorder="1" applyAlignment="1" applyProtection="1">
      <alignment horizontal="center" vertical="center"/>
    </xf>
    <xf numFmtId="0" fontId="2" fillId="11" borderId="35" xfId="0" applyFont="1" applyFill="1" applyBorder="1" applyAlignment="1" applyProtection="1">
      <alignment vertical="center" wrapText="1"/>
    </xf>
    <xf numFmtId="0" fontId="26" fillId="11" borderId="36" xfId="0" applyFont="1" applyFill="1" applyBorder="1" applyAlignment="1" applyProtection="1">
      <alignment horizontal="center" vertical="center"/>
    </xf>
    <xf numFmtId="0" fontId="2" fillId="12" borderId="35" xfId="0" applyFont="1" applyFill="1" applyBorder="1" applyAlignment="1" applyProtection="1">
      <alignment vertical="center" wrapText="1"/>
    </xf>
    <xf numFmtId="0" fontId="26" fillId="12" borderId="36" xfId="0" applyFont="1" applyFill="1" applyBorder="1" applyAlignment="1" applyProtection="1">
      <alignment horizontal="center" vertical="center"/>
    </xf>
    <xf numFmtId="0" fontId="26" fillId="10" borderId="37" xfId="0" applyFont="1" applyFill="1" applyBorder="1" applyAlignment="1" applyProtection="1">
      <alignment vertical="center"/>
    </xf>
    <xf numFmtId="9" fontId="26" fillId="10" borderId="38" xfId="0" applyNumberFormat="1" applyFont="1" applyFill="1" applyBorder="1" applyAlignment="1" applyProtection="1">
      <alignment horizontal="center" vertical="center"/>
    </xf>
    <xf numFmtId="0" fontId="2" fillId="11" borderId="37" xfId="0" applyFont="1" applyFill="1" applyBorder="1" applyAlignment="1" applyProtection="1">
      <alignment vertical="center"/>
    </xf>
    <xf numFmtId="9" fontId="26" fillId="11" borderId="38" xfId="0" applyNumberFormat="1" applyFont="1" applyFill="1" applyBorder="1" applyAlignment="1" applyProtection="1">
      <alignment horizontal="center" vertical="center"/>
    </xf>
    <xf numFmtId="0" fontId="26" fillId="12" borderId="37" xfId="0" applyFont="1" applyFill="1" applyBorder="1" applyAlignment="1" applyProtection="1">
      <alignment vertical="center"/>
    </xf>
    <xf numFmtId="9" fontId="26" fillId="12" borderId="34" xfId="0" applyNumberFormat="1" applyFont="1" applyFill="1" applyBorder="1" applyAlignment="1" applyProtection="1">
      <alignment horizontal="center" vertical="center"/>
    </xf>
    <xf numFmtId="0" fontId="27" fillId="9" borderId="37" xfId="0" applyFont="1" applyFill="1" applyBorder="1" applyAlignment="1" applyProtection="1">
      <alignment vertical="center"/>
    </xf>
    <xf numFmtId="0" fontId="20" fillId="9" borderId="39" xfId="0" applyFont="1" applyFill="1" applyBorder="1" applyAlignment="1" applyProtection="1">
      <alignment horizontal="center" vertical="center"/>
    </xf>
    <xf numFmtId="0" fontId="20" fillId="9" borderId="39" xfId="0" applyFont="1" applyFill="1" applyBorder="1" applyAlignment="1" applyProtection="1">
      <alignment vertical="center"/>
    </xf>
    <xf numFmtId="0" fontId="22" fillId="13" borderId="4" xfId="0" applyFont="1" applyFill="1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6" fillId="8" borderId="27" xfId="0" applyFont="1" applyFill="1" applyBorder="1" applyAlignment="1" applyProtection="1">
      <alignment vertical="center"/>
    </xf>
    <xf numFmtId="0" fontId="22" fillId="8" borderId="28" xfId="0" applyFont="1" applyFill="1" applyBorder="1" applyAlignment="1" applyProtection="1">
      <alignment horizontal="left" vertical="center"/>
    </xf>
    <xf numFmtId="0" fontId="28" fillId="8" borderId="28" xfId="0" applyFont="1" applyFill="1" applyBorder="1" applyAlignment="1" applyProtection="1">
      <alignment horizontal="left" vertical="center"/>
    </xf>
    <xf numFmtId="0" fontId="22" fillId="8" borderId="29" xfId="0" applyFont="1" applyFill="1" applyBorder="1" applyAlignment="1" applyProtection="1">
      <alignment horizontal="left" vertical="center"/>
    </xf>
    <xf numFmtId="0" fontId="26" fillId="14" borderId="30" xfId="0" applyFont="1" applyFill="1" applyBorder="1" applyAlignment="1" applyProtection="1">
      <alignment vertical="center"/>
    </xf>
    <xf numFmtId="0" fontId="2" fillId="14" borderId="0" xfId="0" applyFont="1" applyFill="1" applyAlignment="1" applyProtection="1">
      <alignment horizontal="left" vertical="center"/>
    </xf>
    <xf numFmtId="0" fontId="26" fillId="14" borderId="0" xfId="0" applyFont="1" applyFill="1" applyAlignment="1" applyProtection="1">
      <alignment vertical="center"/>
    </xf>
    <xf numFmtId="0" fontId="26" fillId="14" borderId="0" xfId="0" applyFont="1" applyFill="1" applyAlignment="1" applyProtection="1">
      <alignment horizontal="center" vertical="center"/>
    </xf>
    <xf numFmtId="0" fontId="26" fillId="14" borderId="34" xfId="0" applyFont="1" applyFill="1" applyBorder="1" applyAlignment="1" applyProtection="1">
      <alignment horizontal="center" vertical="center"/>
    </xf>
    <xf numFmtId="0" fontId="0" fillId="14" borderId="40" xfId="0" applyFill="1" applyBorder="1" applyAlignment="1" applyProtection="1">
      <alignment vertical="center"/>
    </xf>
    <xf numFmtId="0" fontId="0" fillId="14" borderId="18" xfId="0" applyFill="1" applyBorder="1" applyAlignment="1" applyProtection="1">
      <alignment vertical="center"/>
    </xf>
    <xf numFmtId="9" fontId="0" fillId="14" borderId="42" xfId="0" applyNumberFormat="1" applyFill="1" applyBorder="1" applyAlignment="1" applyProtection="1">
      <alignment vertical="center"/>
    </xf>
    <xf numFmtId="0" fontId="0" fillId="14" borderId="18" xfId="0" applyFill="1" applyBorder="1" applyAlignment="1" applyProtection="1">
      <alignment horizontal="left" vertical="center"/>
    </xf>
    <xf numFmtId="0" fontId="0" fillId="14" borderId="18" xfId="0" applyFill="1" applyBorder="1" applyAlignment="1" applyProtection="1">
      <alignment horizontal="left" vertical="center" wrapText="1"/>
    </xf>
    <xf numFmtId="0" fontId="28" fillId="8" borderId="37" xfId="0" applyFont="1" applyFill="1" applyBorder="1" applyAlignment="1" applyProtection="1">
      <alignment horizontal="left" vertical="center"/>
    </xf>
    <xf numFmtId="0" fontId="22" fillId="8" borderId="39" xfId="0" applyFont="1" applyFill="1" applyBorder="1" applyAlignment="1" applyProtection="1">
      <alignment horizontal="left" vertical="center"/>
    </xf>
    <xf numFmtId="0" fontId="22" fillId="15" borderId="4" xfId="0" applyFont="1" applyFill="1" applyBorder="1" applyAlignment="1" applyProtection="1">
      <alignment horizontal="center" vertical="center"/>
    </xf>
    <xf numFmtId="0" fontId="22" fillId="16" borderId="27" xfId="0" applyFont="1" applyFill="1" applyBorder="1" applyAlignment="1" applyProtection="1">
      <alignment horizontal="left" vertical="center"/>
    </xf>
    <xf numFmtId="0" fontId="22" fillId="16" borderId="28" xfId="0" applyFont="1" applyFill="1" applyBorder="1" applyAlignment="1" applyProtection="1">
      <alignment horizontal="left" vertical="center"/>
    </xf>
    <xf numFmtId="0" fontId="22" fillId="16" borderId="29" xfId="0" applyFont="1" applyFill="1" applyBorder="1" applyAlignment="1" applyProtection="1">
      <alignment horizontal="left" vertical="center"/>
    </xf>
    <xf numFmtId="0" fontId="26" fillId="17" borderId="30" xfId="0" applyFont="1" applyFill="1" applyBorder="1" applyAlignment="1" applyProtection="1">
      <alignment vertical="center"/>
    </xf>
    <xf numFmtId="0" fontId="2" fillId="17" borderId="0" xfId="0" applyFont="1" applyFill="1" applyAlignment="1" applyProtection="1">
      <alignment horizontal="left" vertical="center"/>
    </xf>
    <xf numFmtId="0" fontId="26" fillId="17" borderId="0" xfId="0" applyFont="1" applyFill="1" applyAlignment="1" applyProtection="1">
      <alignment vertical="center"/>
    </xf>
    <xf numFmtId="0" fontId="26" fillId="17" borderId="0" xfId="0" applyFont="1" applyFill="1" applyAlignment="1" applyProtection="1">
      <alignment horizontal="center" vertical="center"/>
    </xf>
    <xf numFmtId="0" fontId="26" fillId="17" borderId="34" xfId="0" applyFont="1" applyFill="1" applyBorder="1" applyAlignment="1" applyProtection="1">
      <alignment horizontal="center" vertical="center"/>
    </xf>
    <xf numFmtId="0" fontId="0" fillId="17" borderId="43" xfId="0" applyFill="1" applyBorder="1" applyAlignment="1" applyProtection="1">
      <alignment vertical="center"/>
    </xf>
    <xf numFmtId="0" fontId="0" fillId="17" borderId="42" xfId="0" applyFill="1" applyBorder="1" applyAlignment="1" applyProtection="1">
      <alignment horizontal="left" vertical="center"/>
    </xf>
    <xf numFmtId="9" fontId="0" fillId="17" borderId="42" xfId="0" applyNumberFormat="1" applyFill="1" applyBorder="1" applyAlignment="1" applyProtection="1">
      <alignment vertical="center"/>
    </xf>
    <xf numFmtId="0" fontId="22" fillId="16" borderId="37" xfId="0" applyFont="1" applyFill="1" applyBorder="1" applyAlignment="1" applyProtection="1">
      <alignment horizontal="left" vertical="center"/>
    </xf>
    <xf numFmtId="0" fontId="22" fillId="16" borderId="39" xfId="0" applyFont="1" applyFill="1" applyBorder="1" applyAlignment="1" applyProtection="1">
      <alignment horizontal="left" vertical="center"/>
    </xf>
    <xf numFmtId="0" fontId="22" fillId="18" borderId="4" xfId="0" applyFont="1" applyFill="1" applyBorder="1" applyAlignment="1" applyProtection="1">
      <alignment horizontal="center" vertical="center"/>
    </xf>
    <xf numFmtId="0" fontId="22" fillId="19" borderId="19" xfId="0" applyFont="1" applyFill="1" applyBorder="1" applyAlignment="1" applyProtection="1">
      <alignment vertical="center"/>
    </xf>
    <xf numFmtId="0" fontId="22" fillId="19" borderId="14" xfId="0" applyFont="1" applyFill="1" applyBorder="1" applyAlignment="1" applyProtection="1">
      <alignment horizontal="center" vertical="center"/>
    </xf>
    <xf numFmtId="0" fontId="22" fillId="19" borderId="14" xfId="0" applyFont="1" applyFill="1" applyBorder="1" applyAlignment="1" applyProtection="1">
      <alignment vertical="center"/>
    </xf>
    <xf numFmtId="0" fontId="22" fillId="19" borderId="20" xfId="0" applyFont="1" applyFill="1" applyBorder="1" applyAlignment="1" applyProtection="1">
      <alignment vertical="center"/>
    </xf>
    <xf numFmtId="0" fontId="22" fillId="19" borderId="44" xfId="0" applyFont="1" applyFill="1" applyBorder="1" applyAlignment="1" applyProtection="1">
      <alignment horizontal="center" vertical="center"/>
    </xf>
    <xf numFmtId="0" fontId="30" fillId="2" borderId="0" xfId="0" applyFont="1" applyFill="1" applyProtection="1"/>
    <xf numFmtId="0" fontId="30" fillId="2" borderId="0" xfId="0" applyFont="1" applyFill="1" applyAlignment="1" applyProtection="1">
      <alignment horizontal="center" vertical="center"/>
    </xf>
    <xf numFmtId="0" fontId="0" fillId="2" borderId="0" xfId="0" applyFill="1" applyProtection="1"/>
    <xf numFmtId="0" fontId="22" fillId="19" borderId="45" xfId="0" applyFont="1" applyFill="1" applyBorder="1" applyAlignment="1" applyProtection="1">
      <alignment horizontal="center" vertical="center"/>
    </xf>
    <xf numFmtId="0" fontId="31" fillId="2" borderId="0" xfId="0" applyFont="1" applyFill="1" applyAlignment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3" borderId="18" xfId="0" applyFill="1" applyBorder="1" applyAlignment="1" applyProtection="1">
      <alignment horizontal="center" vertical="center"/>
      <protection locked="0"/>
    </xf>
    <xf numFmtId="0" fontId="0" fillId="2" borderId="18" xfId="0" applyFill="1" applyBorder="1" applyAlignment="1" applyProtection="1">
      <alignment horizontal="center" vertical="center"/>
    </xf>
    <xf numFmtId="0" fontId="0" fillId="0" borderId="2" xfId="0" applyBorder="1"/>
    <xf numFmtId="0" fontId="14" fillId="0" borderId="0" xfId="0" applyFont="1" applyBorder="1" applyAlignment="1">
      <alignment horizontal="center"/>
    </xf>
    <xf numFmtId="0" fontId="17" fillId="2" borderId="27" xfId="0" applyFont="1" applyFill="1" applyBorder="1" applyAlignment="1">
      <alignment horizontal="center" vertical="center"/>
    </xf>
    <xf numFmtId="0" fontId="17" fillId="2" borderId="28" xfId="0" applyFont="1" applyFill="1" applyBorder="1" applyAlignment="1">
      <alignment horizontal="center" vertical="center"/>
    </xf>
    <xf numFmtId="0" fontId="17" fillId="2" borderId="29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horizontal="center"/>
    </xf>
    <xf numFmtId="0" fontId="2" fillId="7" borderId="25" xfId="0" applyFont="1" applyFill="1" applyBorder="1" applyAlignment="1">
      <alignment horizontal="center"/>
    </xf>
    <xf numFmtId="0" fontId="2" fillId="7" borderId="26" xfId="0" applyFont="1" applyFill="1" applyBorder="1" applyAlignment="1">
      <alignment horizontal="center"/>
    </xf>
    <xf numFmtId="0" fontId="2" fillId="4" borderId="24" xfId="0" applyFont="1" applyFill="1" applyBorder="1" applyAlignment="1">
      <alignment horizontal="center"/>
    </xf>
    <xf numFmtId="0" fontId="2" fillId="4" borderId="25" xfId="0" applyFont="1" applyFill="1" applyBorder="1" applyAlignment="1">
      <alignment horizontal="center"/>
    </xf>
    <xf numFmtId="0" fontId="2" fillId="4" borderId="26" xfId="0" applyFont="1" applyFill="1" applyBorder="1" applyAlignment="1">
      <alignment horizontal="center"/>
    </xf>
    <xf numFmtId="0" fontId="2" fillId="8" borderId="24" xfId="0" applyFont="1" applyFill="1" applyBorder="1" applyAlignment="1">
      <alignment horizontal="center"/>
    </xf>
    <xf numFmtId="0" fontId="3" fillId="8" borderId="25" xfId="0" applyFont="1" applyFill="1" applyBorder="1" applyAlignment="1">
      <alignment horizontal="center"/>
    </xf>
    <xf numFmtId="0" fontId="3" fillId="8" borderId="26" xfId="0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3" fillId="8" borderId="24" xfId="0" applyFont="1" applyFill="1" applyBorder="1" applyAlignment="1">
      <alignment horizontal="center"/>
    </xf>
    <xf numFmtId="0" fontId="2" fillId="7" borderId="21" xfId="0" applyFont="1" applyFill="1" applyBorder="1" applyAlignment="1">
      <alignment horizontal="center"/>
    </xf>
    <xf numFmtId="0" fontId="2" fillId="7" borderId="22" xfId="0" applyFont="1" applyFill="1" applyBorder="1" applyAlignment="1">
      <alignment horizontal="center"/>
    </xf>
    <xf numFmtId="0" fontId="2" fillId="7" borderId="23" xfId="0" applyFont="1" applyFill="1" applyBorder="1" applyAlignment="1">
      <alignment horizontal="center"/>
    </xf>
    <xf numFmtId="0" fontId="6" fillId="2" borderId="0" xfId="0" applyFont="1" applyFill="1" applyBorder="1" applyAlignment="1" applyProtection="1">
      <alignment horizontal="left"/>
      <protection locked="0"/>
    </xf>
    <xf numFmtId="0" fontId="2" fillId="5" borderId="24" xfId="0" applyFont="1" applyFill="1" applyBorder="1" applyAlignment="1">
      <alignment horizontal="center"/>
    </xf>
    <xf numFmtId="0" fontId="2" fillId="5" borderId="25" xfId="0" applyFont="1" applyFill="1" applyBorder="1" applyAlignment="1">
      <alignment horizontal="center"/>
    </xf>
    <xf numFmtId="0" fontId="2" fillId="5" borderId="26" xfId="0" applyFont="1" applyFill="1" applyBorder="1" applyAlignment="1">
      <alignment horizontal="center"/>
    </xf>
    <xf numFmtId="0" fontId="21" fillId="3" borderId="0" xfId="0" applyFont="1" applyFill="1" applyAlignment="1">
      <alignment horizontal="center" vertical="center" wrapText="1"/>
    </xf>
    <xf numFmtId="0" fontId="2" fillId="6" borderId="24" xfId="0" applyFont="1" applyFill="1" applyBorder="1" applyAlignment="1">
      <alignment horizontal="center"/>
    </xf>
    <xf numFmtId="0" fontId="2" fillId="6" borderId="25" xfId="0" applyFont="1" applyFill="1" applyBorder="1" applyAlignment="1">
      <alignment horizontal="center"/>
    </xf>
    <xf numFmtId="0" fontId="2" fillId="6" borderId="26" xfId="0" applyFont="1" applyFill="1" applyBorder="1" applyAlignment="1">
      <alignment horizontal="center"/>
    </xf>
    <xf numFmtId="0" fontId="12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0" fillId="2" borderId="17" xfId="0" applyFill="1" applyBorder="1" applyAlignment="1">
      <alignment horizontal="left" wrapText="1"/>
    </xf>
    <xf numFmtId="0" fontId="6" fillId="2" borderId="0" xfId="0" applyFont="1" applyFill="1" applyAlignment="1">
      <alignment horizontal="left"/>
    </xf>
    <xf numFmtId="0" fontId="16" fillId="0" borderId="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2" fillId="2" borderId="16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12" fillId="14" borderId="27" xfId="0" applyFont="1" applyFill="1" applyBorder="1" applyAlignment="1" applyProtection="1">
      <alignment horizontal="left" vertical="center"/>
    </xf>
    <xf numFmtId="0" fontId="12" fillId="14" borderId="41" xfId="0" applyFont="1" applyFill="1" applyBorder="1" applyAlignment="1" applyProtection="1">
      <alignment horizontal="left" vertical="center"/>
    </xf>
    <xf numFmtId="0" fontId="1" fillId="3" borderId="0" xfId="1" applyFont="1" applyFill="1" applyAlignment="1" applyProtection="1">
      <alignment horizontal="left" vertical="center" wrapText="1"/>
    </xf>
    <xf numFmtId="0" fontId="18" fillId="0" borderId="0" xfId="1" applyFont="1" applyAlignment="1" applyProtection="1">
      <alignment horizontal="left"/>
    </xf>
    <xf numFmtId="0" fontId="17" fillId="2" borderId="27" xfId="1" applyFont="1" applyFill="1" applyBorder="1" applyAlignment="1" applyProtection="1">
      <alignment horizontal="center" vertical="center"/>
    </xf>
    <xf numFmtId="0" fontId="17" fillId="2" borderId="28" xfId="1" applyFont="1" applyFill="1" applyBorder="1" applyAlignment="1" applyProtection="1">
      <alignment horizontal="center" vertical="center"/>
    </xf>
    <xf numFmtId="0" fontId="14" fillId="2" borderId="0" xfId="1" applyFont="1" applyFill="1" applyAlignment="1" applyProtection="1">
      <alignment horizontal="left"/>
      <protection locked="0"/>
    </xf>
    <xf numFmtId="0" fontId="30" fillId="2" borderId="0" xfId="0" applyFont="1" applyFill="1" applyAlignment="1" applyProtection="1">
      <alignment horizontal="left"/>
    </xf>
    <xf numFmtId="0" fontId="0" fillId="14" borderId="27" xfId="0" applyFill="1" applyBorder="1" applyAlignment="1" applyProtection="1">
      <alignment horizontal="left" vertical="center"/>
    </xf>
    <xf numFmtId="0" fontId="0" fillId="14" borderId="41" xfId="0" applyFill="1" applyBorder="1" applyAlignment="1" applyProtection="1">
      <alignment horizontal="left" vertical="center"/>
    </xf>
    <xf numFmtId="0" fontId="0" fillId="17" borderId="42" xfId="0" applyFill="1" applyBorder="1" applyAlignment="1" applyProtection="1">
      <alignment horizontal="left" vertical="center"/>
    </xf>
  </cellXfs>
  <cellStyles count="2">
    <cellStyle name="Normal" xfId="0" builtinId="0"/>
    <cellStyle name="Normal 2" xfId="1" xr:uid="{00000000-0005-0000-0000-000001000000}"/>
  </cellStyles>
  <dxfs count="7"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condense val="0"/>
        <extend val="0"/>
        <color indexed="5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colors>
    <mruColors>
      <color rgb="FFCCFFCC"/>
      <color rgb="FF99CCFF"/>
      <color rgb="FFFF99CC"/>
      <color rgb="FF65FF65"/>
      <color rgb="FF9933FF"/>
      <color rgb="FF6600FF"/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115957</xdr:colOff>
      <xdr:row>12</xdr:row>
      <xdr:rowOff>34469</xdr:rowOff>
    </xdr:from>
    <xdr:to>
      <xdr:col>21</xdr:col>
      <xdr:colOff>31907</xdr:colOff>
      <xdr:row>17</xdr:row>
      <xdr:rowOff>96843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870" y="2179665"/>
          <a:ext cx="1903776" cy="90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99390</xdr:colOff>
      <xdr:row>12</xdr:row>
      <xdr:rowOff>16565</xdr:rowOff>
    </xdr:from>
    <xdr:to>
      <xdr:col>21</xdr:col>
      <xdr:colOff>15340</xdr:colOff>
      <xdr:row>17</xdr:row>
      <xdr:rowOff>78939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013989E-DD81-4C4E-AC6F-6AA823B7F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673" y="2161761"/>
          <a:ext cx="1903776" cy="907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284578</xdr:colOff>
      <xdr:row>10</xdr:row>
      <xdr:rowOff>14952</xdr:rowOff>
    </xdr:from>
    <xdr:to>
      <xdr:col>18</xdr:col>
      <xdr:colOff>182587</xdr:colOff>
      <xdr:row>11</xdr:row>
      <xdr:rowOff>111490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5653" y="3967827"/>
          <a:ext cx="1898259" cy="906163"/>
        </a:xfrm>
        <a:prstGeom prst="rect">
          <a:avLst/>
        </a:prstGeom>
      </xdr:spPr>
    </xdr:pic>
    <xdr:clientData/>
  </xdr:twoCellAnchor>
  <xdr:twoCellAnchor editAs="oneCell">
    <xdr:from>
      <xdr:col>12</xdr:col>
      <xdr:colOff>181854</xdr:colOff>
      <xdr:row>3</xdr:row>
      <xdr:rowOff>190500</xdr:rowOff>
    </xdr:from>
    <xdr:to>
      <xdr:col>14</xdr:col>
      <xdr:colOff>140908</xdr:colOff>
      <xdr:row>7</xdr:row>
      <xdr:rowOff>25948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8679" y="866775"/>
          <a:ext cx="530554" cy="1588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38"/>
  <sheetViews>
    <sheetView showGridLines="0" showZeros="0" tabSelected="1" zoomScale="115" zoomScaleNormal="115" workbookViewId="0">
      <selection activeCell="D10" sqref="D10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5" width="3.5703125" customWidth="1"/>
    <col min="16" max="19" width="6" customWidth="1"/>
    <col min="20" max="20" width="6" hidden="1" customWidth="1"/>
  </cols>
  <sheetData>
    <row r="1" spans="1:20" ht="21" x14ac:dyDescent="0.2">
      <c r="B1" s="159" t="s">
        <v>19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1"/>
    </row>
    <row r="2" spans="1:20" x14ac:dyDescent="0.2">
      <c r="A2" s="25"/>
    </row>
    <row r="3" spans="1:20" ht="15" x14ac:dyDescent="0.2">
      <c r="B3" s="178" t="s">
        <v>8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</row>
    <row r="4" spans="1:20" x14ac:dyDescent="0.2">
      <c r="B4" s="9"/>
    </row>
    <row r="5" spans="1:20" ht="12.75" customHeight="1" x14ac:dyDescent="0.2">
      <c r="B5" s="9"/>
    </row>
    <row r="6" spans="1:20" ht="13.5" thickBot="1" x14ac:dyDescent="0.25"/>
    <row r="7" spans="1:20" ht="13.5" thickBot="1" x14ac:dyDescent="0.25">
      <c r="B7" s="171" t="s">
        <v>0</v>
      </c>
      <c r="C7" s="172"/>
      <c r="D7" s="173"/>
      <c r="E7" s="12" t="s">
        <v>3</v>
      </c>
      <c r="H7" s="171" t="s">
        <v>1</v>
      </c>
      <c r="I7" s="172"/>
      <c r="J7" s="173"/>
      <c r="K7" s="12" t="s">
        <v>3</v>
      </c>
      <c r="P7" s="7"/>
      <c r="T7">
        <v>6</v>
      </c>
    </row>
    <row r="8" spans="1:20" x14ac:dyDescent="0.2">
      <c r="B8" s="162" t="s">
        <v>14</v>
      </c>
      <c r="C8" s="163"/>
      <c r="D8" s="164"/>
      <c r="E8" s="1"/>
      <c r="H8" s="175" t="str">
        <f>Semestres12!$B8</f>
        <v>DCO A</v>
      </c>
      <c r="I8" s="176"/>
      <c r="J8" s="177"/>
      <c r="K8" s="1"/>
      <c r="T8">
        <v>5.5</v>
      </c>
    </row>
    <row r="9" spans="1:20" x14ac:dyDescent="0.2">
      <c r="B9" s="46"/>
      <c r="C9" s="47"/>
      <c r="D9" s="48"/>
      <c r="E9" s="3"/>
      <c r="G9" s="2"/>
      <c r="H9" s="46"/>
      <c r="I9" s="47"/>
      <c r="J9" s="48"/>
      <c r="K9" s="3"/>
      <c r="M9" s="2"/>
      <c r="T9">
        <v>5</v>
      </c>
    </row>
    <row r="10" spans="1:20" ht="13.5" thickBot="1" x14ac:dyDescent="0.25">
      <c r="B10" s="49"/>
      <c r="C10" s="50"/>
      <c r="D10" s="51"/>
      <c r="E10" s="4"/>
      <c r="G10" s="2"/>
      <c r="H10" s="49"/>
      <c r="I10" s="50"/>
      <c r="J10" s="51"/>
      <c r="K10" s="4"/>
      <c r="M10" s="2"/>
      <c r="T10">
        <v>4.5</v>
      </c>
    </row>
    <row r="11" spans="1:20" ht="13.5" thickBot="1" x14ac:dyDescent="0.25">
      <c r="B11" s="52"/>
      <c r="C11" s="53"/>
      <c r="D11" s="54"/>
      <c r="E11" s="55" t="str">
        <f>IF(ISERROR(AVERAGE(DCOAS1)),"",MROUND(AVERAGE(DCOAS1),0.5))</f>
        <v/>
      </c>
      <c r="F11">
        <f>IF(E11&lt;4,(4-E11)*2,0)</f>
        <v>0</v>
      </c>
      <c r="G11" s="2"/>
      <c r="H11" s="52"/>
      <c r="I11" s="53"/>
      <c r="J11" s="54"/>
      <c r="K11" s="55" t="str">
        <f>IF(ISERROR(AVERAGE(DCOAS2)),"",MROUND(AVERAGE(DCOAS2),0.5))</f>
        <v/>
      </c>
      <c r="L11">
        <f>IF(K11&lt;4,(4-K11)*2,0)</f>
        <v>0</v>
      </c>
      <c r="M11" s="2"/>
      <c r="N11" t="e">
        <f>IF(#REF!&lt;4,(4-#REF!)*2,0)</f>
        <v>#REF!</v>
      </c>
      <c r="T11">
        <v>4</v>
      </c>
    </row>
    <row r="12" spans="1:20" x14ac:dyDescent="0.2">
      <c r="B12" s="165" t="s">
        <v>16</v>
      </c>
      <c r="C12" s="166"/>
      <c r="D12" s="167"/>
      <c r="E12" s="1"/>
      <c r="H12" s="165" t="str">
        <f>Semestres12!$B12</f>
        <v>DCO B</v>
      </c>
      <c r="I12" s="166"/>
      <c r="J12" s="167"/>
      <c r="K12" s="1"/>
      <c r="T12">
        <v>3.5</v>
      </c>
    </row>
    <row r="13" spans="1:20" x14ac:dyDescent="0.2">
      <c r="B13" s="36"/>
      <c r="C13" s="37"/>
      <c r="D13" s="38"/>
      <c r="E13" s="3"/>
      <c r="G13" s="2"/>
      <c r="H13" s="36"/>
      <c r="I13" s="37"/>
      <c r="J13" s="38"/>
      <c r="K13" s="3"/>
      <c r="M13" s="2"/>
      <c r="T13">
        <v>3</v>
      </c>
    </row>
    <row r="14" spans="1:20" ht="13.5" thickBot="1" x14ac:dyDescent="0.25">
      <c r="B14" s="39"/>
      <c r="C14" s="40"/>
      <c r="D14" s="41"/>
      <c r="E14" s="4"/>
      <c r="G14" s="2"/>
      <c r="H14" s="39"/>
      <c r="I14" s="40"/>
      <c r="J14" s="41"/>
      <c r="K14" s="4"/>
      <c r="M14" s="2"/>
      <c r="T14">
        <v>2.5</v>
      </c>
    </row>
    <row r="15" spans="1:20" ht="13.5" thickBot="1" x14ac:dyDescent="0.25">
      <c r="B15" s="42"/>
      <c r="C15" s="43"/>
      <c r="D15" s="44"/>
      <c r="E15" s="45" t="str">
        <f>IF(ISERROR(AVERAGE(DCOBS1)),"",MROUND(AVERAGE(DCOBS1),0.5))</f>
        <v/>
      </c>
      <c r="F15">
        <f>IF(E15&lt;4,4-E15,0)</f>
        <v>0</v>
      </c>
      <c r="G15" s="2"/>
      <c r="H15" s="42"/>
      <c r="I15" s="43"/>
      <c r="J15" s="44"/>
      <c r="K15" s="45" t="str">
        <f>IF(ISERROR(AVERAGE(DCOBS2)),"",MROUND(AVERAGE(DCOBS2),0.5))</f>
        <v/>
      </c>
      <c r="L15">
        <f>IF(K15&lt;4,4-K15,0)</f>
        <v>0</v>
      </c>
      <c r="M15" s="2"/>
      <c r="N15" t="e">
        <f>IF(#REF!&lt;4,4-#REF!,0)</f>
        <v>#REF!</v>
      </c>
      <c r="T15">
        <v>2</v>
      </c>
    </row>
    <row r="16" spans="1:20" x14ac:dyDescent="0.2">
      <c r="B16" s="168" t="s">
        <v>17</v>
      </c>
      <c r="C16" s="169"/>
      <c r="D16" s="170"/>
      <c r="E16" s="1"/>
      <c r="H16" s="174" t="str">
        <f>Semestres12!$B16</f>
        <v>DCO C</v>
      </c>
      <c r="I16" s="169"/>
      <c r="J16" s="170"/>
      <c r="K16" s="1"/>
      <c r="T16">
        <v>1.5</v>
      </c>
    </row>
    <row r="17" spans="2:20" x14ac:dyDescent="0.2">
      <c r="B17" s="56"/>
      <c r="C17" s="57"/>
      <c r="D17" s="58"/>
      <c r="E17" s="3"/>
      <c r="G17" s="2"/>
      <c r="H17" s="56"/>
      <c r="I17" s="57"/>
      <c r="J17" s="58"/>
      <c r="K17" s="3"/>
      <c r="M17" s="2"/>
      <c r="T17">
        <v>1</v>
      </c>
    </row>
    <row r="18" spans="2:20" ht="13.5" thickBot="1" x14ac:dyDescent="0.25">
      <c r="B18" s="59"/>
      <c r="C18" s="60"/>
      <c r="D18" s="61"/>
      <c r="E18" s="4"/>
      <c r="G18" s="2"/>
      <c r="H18" s="59"/>
      <c r="I18" s="60"/>
      <c r="J18" s="61"/>
      <c r="K18" s="4"/>
      <c r="M18" s="2"/>
    </row>
    <row r="19" spans="2:20" ht="13.5" thickBot="1" x14ac:dyDescent="0.25">
      <c r="B19" s="62"/>
      <c r="C19" s="63"/>
      <c r="D19" s="64"/>
      <c r="E19" s="65" t="str">
        <f>IF(ISERROR(AVERAGE(DCOCS1)),"",MROUND(AVERAGE(DCOCS1),0.5))</f>
        <v/>
      </c>
      <c r="F19">
        <f>IF(E19&lt;4,4-E19,0)</f>
        <v>0</v>
      </c>
      <c r="G19" s="2"/>
      <c r="H19" s="62"/>
      <c r="I19" s="63"/>
      <c r="J19" s="64"/>
      <c r="K19" s="65" t="str">
        <f>IF(ISERROR(AVERAGE(DCOCS2)),"",MROUND(AVERAGE(DCOCS2),0.5))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79" t="s">
        <v>18</v>
      </c>
      <c r="C20" s="180"/>
      <c r="D20" s="181"/>
      <c r="E20" s="16"/>
      <c r="G20" s="2"/>
      <c r="H20" s="179" t="str">
        <f>Semestres12!$B20</f>
        <v>DCO D</v>
      </c>
      <c r="I20" s="180"/>
      <c r="J20" s="181"/>
      <c r="K20" s="16"/>
      <c r="M20" s="2"/>
      <c r="T20" s="19" t="s">
        <v>10</v>
      </c>
    </row>
    <row r="21" spans="2:20" x14ac:dyDescent="0.2">
      <c r="B21" s="26"/>
      <c r="C21" s="27"/>
      <c r="D21" s="28"/>
      <c r="E21" s="17"/>
      <c r="G21" s="2"/>
      <c r="H21" s="26"/>
      <c r="I21" s="27"/>
      <c r="J21" s="28"/>
      <c r="K21" s="17"/>
      <c r="M21" s="2"/>
      <c r="T21" s="19" t="s">
        <v>11</v>
      </c>
    </row>
    <row r="22" spans="2:20" ht="13.5" thickBot="1" x14ac:dyDescent="0.25">
      <c r="B22" s="29"/>
      <c r="C22" s="30"/>
      <c r="D22" s="31"/>
      <c r="E22" s="18"/>
      <c r="G22" s="2"/>
      <c r="H22" s="29"/>
      <c r="I22" s="30"/>
      <c r="J22" s="31"/>
      <c r="K22" s="18"/>
      <c r="M22" s="2"/>
      <c r="T22" s="19" t="s">
        <v>12</v>
      </c>
    </row>
    <row r="23" spans="2:20" ht="13.5" thickBot="1" x14ac:dyDescent="0.25">
      <c r="B23" s="32"/>
      <c r="C23" s="33"/>
      <c r="D23" s="34"/>
      <c r="E23" s="35" t="str">
        <f>IF(ISERROR(AVERAGE(DCODS1)),"",MROUND(AVERAGE(DCODS1),0.5))</f>
        <v/>
      </c>
      <c r="G23" s="2"/>
      <c r="H23" s="32"/>
      <c r="I23" s="33"/>
      <c r="J23" s="34"/>
      <c r="K23" s="35" t="str">
        <f>IF(ISERROR(AVERAGE(DCODS2)),"",MROUND(AVERAGE(DCODS2),0.5))</f>
        <v/>
      </c>
      <c r="M23" s="2"/>
    </row>
    <row r="24" spans="2:20" x14ac:dyDescent="0.2">
      <c r="B24" s="183" t="s">
        <v>20</v>
      </c>
      <c r="C24" s="184"/>
      <c r="D24" s="185"/>
      <c r="E24" s="16"/>
      <c r="G24" s="2"/>
      <c r="H24" s="183" t="str">
        <f>Semestres12!$B24</f>
        <v>DCO E</v>
      </c>
      <c r="I24" s="184"/>
      <c r="J24" s="185"/>
      <c r="K24" s="16"/>
      <c r="M24" s="2"/>
    </row>
    <row r="25" spans="2:20" x14ac:dyDescent="0.2">
      <c r="B25" s="66"/>
      <c r="C25" s="67"/>
      <c r="D25" s="68"/>
      <c r="E25" s="17"/>
      <c r="G25" s="2"/>
      <c r="H25" s="66"/>
      <c r="I25" s="67"/>
      <c r="J25" s="68"/>
      <c r="K25" s="17"/>
      <c r="M25" s="2"/>
    </row>
    <row r="26" spans="2:20" ht="13.5" thickBot="1" x14ac:dyDescent="0.25">
      <c r="B26" s="69"/>
      <c r="C26" s="70"/>
      <c r="D26" s="71"/>
      <c r="E26" s="18"/>
      <c r="G26" s="2"/>
      <c r="H26" s="69"/>
      <c r="I26" s="70"/>
      <c r="J26" s="71"/>
      <c r="K26" s="18"/>
      <c r="M26" s="2"/>
    </row>
    <row r="27" spans="2:20" ht="13.5" thickBot="1" x14ac:dyDescent="0.25">
      <c r="B27" s="72"/>
      <c r="C27" s="73"/>
      <c r="D27" s="74"/>
      <c r="E27" s="75" t="str">
        <f>IF(ISERROR(AVERAGE(DCOES1)),"",MROUND(AVERAGE(DCOES1),0.5))</f>
        <v/>
      </c>
      <c r="G27" s="2"/>
      <c r="H27" s="72"/>
      <c r="I27" s="73"/>
      <c r="J27" s="74"/>
      <c r="K27" s="75" t="str">
        <f>IF(ISERROR(AVERAGE(DCOES2)),"",MROUND(AVERAGE(DCOES2),0.5))</f>
        <v/>
      </c>
      <c r="M27" s="2"/>
    </row>
    <row r="28" spans="2:20" ht="13.5" thickBot="1" x14ac:dyDescent="0.25"/>
    <row r="29" spans="2:20" ht="13.5" thickBot="1" x14ac:dyDescent="0.25">
      <c r="B29" s="171" t="s">
        <v>4</v>
      </c>
      <c r="C29" s="172"/>
      <c r="D29" s="172"/>
      <c r="E29" s="173"/>
      <c r="H29" s="171" t="s">
        <v>5</v>
      </c>
      <c r="I29" s="172"/>
      <c r="J29" s="172"/>
      <c r="K29" s="173"/>
    </row>
    <row r="30" spans="2:20" ht="13.5" thickBot="1" x14ac:dyDescent="0.25">
      <c r="B30" s="13"/>
      <c r="C30" s="13"/>
      <c r="D30" s="13"/>
      <c r="E30" s="13"/>
      <c r="H30" s="13"/>
      <c r="I30" s="13"/>
      <c r="J30" s="13"/>
      <c r="K30" s="13"/>
    </row>
    <row r="31" spans="2:20" ht="25.5" customHeight="1" thickBot="1" x14ac:dyDescent="0.25">
      <c r="B31" s="186" t="s">
        <v>15</v>
      </c>
      <c r="C31" s="187"/>
      <c r="D31" s="188"/>
      <c r="E31" s="14" t="str">
        <f>IF(ISERROR(AVERAGE(DCOAMOYS1,DCOBMOYS1,DCOCMOYS1,DCODMOYS1,DCOEMOYS1)),"",ROUND(AVERAGE(DCOAMOYS1,DCOBMOYS1,DCOCMOYS1,DCODMOYS1:DCOEMOYS1),1))</f>
        <v/>
      </c>
      <c r="G31" s="8"/>
      <c r="H31" s="186" t="s">
        <v>15</v>
      </c>
      <c r="I31" s="187"/>
      <c r="J31" s="188"/>
      <c r="K31" s="14" t="str">
        <f>IF(ISERROR(AVERAGE(DCOAMOYS2,DCOBMOYS2,DCOCMOYS2,DCODMOYS2,DCOEMOYS2)),"",ROUND(AVERAGE(DCOAMOYS2,DCOBMOYS2,DCOCMOYS2,DCODMOYS2,DCOEMOYS2),1))</f>
        <v/>
      </c>
    </row>
    <row r="32" spans="2:20" x14ac:dyDescent="0.2">
      <c r="B32" s="13"/>
      <c r="C32" s="13"/>
      <c r="D32" s="13"/>
      <c r="E32" s="15"/>
      <c r="H32" s="13"/>
      <c r="I32" s="13"/>
      <c r="J32" s="13"/>
      <c r="K32" s="15"/>
    </row>
    <row r="35" spans="2:18" ht="12.75" customHeight="1" x14ac:dyDescent="0.2">
      <c r="B35" s="182" t="s">
        <v>13</v>
      </c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</row>
    <row r="38" spans="2:18" ht="75.75" customHeight="1" x14ac:dyDescent="1.2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</sheetData>
  <sheetProtection sheet="1" selectLockedCells="1"/>
  <dataConsolidate/>
  <mergeCells count="19">
    <mergeCell ref="H20:J20"/>
    <mergeCell ref="B20:D20"/>
    <mergeCell ref="B35:R35"/>
    <mergeCell ref="B24:D24"/>
    <mergeCell ref="H24:J24"/>
    <mergeCell ref="B29:E29"/>
    <mergeCell ref="H29:K29"/>
    <mergeCell ref="B31:D31"/>
    <mergeCell ref="H31:J31"/>
    <mergeCell ref="B1:Q1"/>
    <mergeCell ref="B8:D8"/>
    <mergeCell ref="B12:D12"/>
    <mergeCell ref="B16:D16"/>
    <mergeCell ref="B7:D7"/>
    <mergeCell ref="H7:J7"/>
    <mergeCell ref="H16:J16"/>
    <mergeCell ref="H12:J12"/>
    <mergeCell ref="H8:J8"/>
    <mergeCell ref="B3:Q3"/>
  </mergeCells>
  <phoneticPr fontId="4" type="noConversion"/>
  <conditionalFormatting sqref="E31 K31">
    <cfRule type="cellIs" dxfId="6" priority="3" stopIfTrue="1" operator="lessThan">
      <formula>4</formula>
    </cfRule>
  </conditionalFormatting>
  <conditionalFormatting sqref="G31">
    <cfRule type="cellIs" dxfId="5" priority="4" stopIfTrue="1" operator="equal">
      <formula>"O"</formula>
    </cfRule>
    <cfRule type="cellIs" dxfId="4" priority="5" stopIfTrue="1" operator="equal">
      <formula>"P"</formula>
    </cfRule>
  </conditionalFormatting>
  <dataValidations disablePrompts="1" count="1">
    <dataValidation type="list" allowBlank="1" showErrorMessage="1" errorTitle="Erreur" error="Seule des notes au demi point de 1 à 6 peuvent être saisies dans les cellules de notes" sqref="B9:D11 H9:J11 H17:J19 B17:D19 H13:J15 B13:D15 B21:D23 H21:J23 H25:J27 B25:D27" xr:uid="{00000000-0002-0000-0000-000000000000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scale="99" orientation="portrait" blackAndWhite="1" r:id="rId1"/>
  <headerFooter alignWithMargins="0"/>
  <drawing r:id="rId2"/>
  <legacyDrawing r:id="rId3"/>
  <picture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38"/>
  <sheetViews>
    <sheetView showGridLines="0" showZeros="0" zoomScale="115" zoomScaleNormal="115" workbookViewId="0">
      <selection activeCell="B9" sqref="B9"/>
    </sheetView>
  </sheetViews>
  <sheetFormatPr baseColWidth="10" defaultColWidth="6" defaultRowHeight="12.75" x14ac:dyDescent="0.2"/>
  <cols>
    <col min="1" max="1" width="3.140625" customWidth="1"/>
    <col min="2" max="5" width="6" customWidth="1"/>
    <col min="6" max="6" width="6" hidden="1" customWidth="1"/>
    <col min="7" max="11" width="6" customWidth="1"/>
    <col min="12" max="12" width="6" hidden="1" customWidth="1"/>
    <col min="13" max="13" width="6" customWidth="1"/>
    <col min="14" max="14" width="6" hidden="1" customWidth="1"/>
    <col min="15" max="19" width="6" customWidth="1"/>
    <col min="20" max="20" width="0" hidden="1" customWidth="1"/>
  </cols>
  <sheetData>
    <row r="1" spans="1:20" ht="21" x14ac:dyDescent="0.2">
      <c r="B1" s="159" t="str">
        <f>Semestres12!B1</f>
        <v>Employé-e de commerce AFP</v>
      </c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160"/>
      <c r="O1" s="160"/>
      <c r="P1" s="160"/>
      <c r="Q1" s="161"/>
    </row>
    <row r="2" spans="1:20" x14ac:dyDescent="0.2">
      <c r="A2" s="25"/>
    </row>
    <row r="3" spans="1:20" ht="15" x14ac:dyDescent="0.2">
      <c r="B3" s="189" t="str">
        <f>Semestres12!B3</f>
        <v xml:space="preserve">Nom, prénom de l'étudiant-e : </v>
      </c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  <c r="P3" s="189"/>
      <c r="Q3" s="189"/>
    </row>
    <row r="4" spans="1:20" ht="12.75" customHeight="1" x14ac:dyDescent="0.2"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6" spans="1:20" ht="13.5" thickBot="1" x14ac:dyDescent="0.25"/>
    <row r="7" spans="1:20" ht="13.5" thickBot="1" x14ac:dyDescent="0.25">
      <c r="B7" s="191" t="s">
        <v>2</v>
      </c>
      <c r="C7" s="192"/>
      <c r="D7" s="193"/>
      <c r="E7" s="12" t="s">
        <v>3</v>
      </c>
      <c r="H7" s="191" t="s">
        <v>7</v>
      </c>
      <c r="I7" s="192"/>
      <c r="J7" s="192"/>
      <c r="K7" s="12" t="s">
        <v>3</v>
      </c>
      <c r="P7" s="7"/>
      <c r="T7">
        <v>6</v>
      </c>
    </row>
    <row r="8" spans="1:20" x14ac:dyDescent="0.2">
      <c r="B8" s="162" t="str">
        <f>Semestres12!$B$8</f>
        <v>DCO A</v>
      </c>
      <c r="C8" s="163"/>
      <c r="D8" s="164"/>
      <c r="E8" s="1"/>
      <c r="T8">
        <v>5.5</v>
      </c>
    </row>
    <row r="9" spans="1:20" x14ac:dyDescent="0.2">
      <c r="B9" s="46"/>
      <c r="C9" s="47"/>
      <c r="D9" s="48"/>
      <c r="E9" s="3"/>
      <c r="G9" s="2"/>
      <c r="M9" s="2"/>
      <c r="T9">
        <v>5</v>
      </c>
    </row>
    <row r="10" spans="1:20" ht="13.5" thickBot="1" x14ac:dyDescent="0.25">
      <c r="B10" s="49"/>
      <c r="C10" s="50"/>
      <c r="D10" s="51"/>
      <c r="E10" s="4"/>
      <c r="G10" s="2"/>
      <c r="M10" s="2"/>
      <c r="T10">
        <v>4.5</v>
      </c>
    </row>
    <row r="11" spans="1:20" ht="13.5" thickBot="1" x14ac:dyDescent="0.25">
      <c r="B11" s="52"/>
      <c r="C11" s="53"/>
      <c r="D11" s="54"/>
      <c r="E11" s="55" t="str">
        <f>IF(ISERROR(AVERAGE(DCOAS3)),"",MROUND(AVERAGE(DCOAS3),0.5))</f>
        <v/>
      </c>
      <c r="F11">
        <f>IF(E11&lt;4,(4-E11)*2,0)</f>
        <v>0</v>
      </c>
      <c r="G11" s="2"/>
      <c r="L11">
        <f>IF(K11&lt;4,(4-K11)*2,0)</f>
        <v>8</v>
      </c>
      <c r="M11" s="2"/>
      <c r="N11" t="e">
        <f>IF(#REF!&lt;4,(4-#REF!)*2,0)</f>
        <v>#REF!</v>
      </c>
      <c r="T11">
        <v>4</v>
      </c>
    </row>
    <row r="12" spans="1:20" x14ac:dyDescent="0.2">
      <c r="B12" s="165" t="str">
        <f>Semestres12!$B12</f>
        <v>DCO B</v>
      </c>
      <c r="C12" s="166"/>
      <c r="D12" s="167"/>
      <c r="E12" s="1"/>
      <c r="H12" s="165" t="str">
        <f>Semestres12!$B12</f>
        <v>DCO B</v>
      </c>
      <c r="I12" s="166"/>
      <c r="J12" s="167"/>
      <c r="K12" s="157"/>
      <c r="T12">
        <v>3.5</v>
      </c>
    </row>
    <row r="13" spans="1:20" x14ac:dyDescent="0.2">
      <c r="B13" s="36"/>
      <c r="C13" s="37"/>
      <c r="D13" s="38"/>
      <c r="E13" s="3"/>
      <c r="G13" s="2"/>
      <c r="H13" s="36"/>
      <c r="I13" s="37"/>
      <c r="J13" s="38"/>
      <c r="K13" s="3"/>
      <c r="T13">
        <v>3</v>
      </c>
    </row>
    <row r="14" spans="1:20" ht="13.5" thickBot="1" x14ac:dyDescent="0.25">
      <c r="B14" s="39"/>
      <c r="C14" s="40"/>
      <c r="D14" s="41"/>
      <c r="E14" s="4"/>
      <c r="G14" s="2"/>
      <c r="H14" s="39"/>
      <c r="I14" s="40"/>
      <c r="J14" s="41"/>
      <c r="K14" s="4"/>
      <c r="T14">
        <v>2.5</v>
      </c>
    </row>
    <row r="15" spans="1:20" ht="13.5" thickBot="1" x14ac:dyDescent="0.25">
      <c r="B15" s="42"/>
      <c r="C15" s="43"/>
      <c r="D15" s="44"/>
      <c r="E15" s="45" t="str">
        <f>IF(ISERROR(AVERAGE(DCOBS3)),"",MROUND(AVERAGE(DCOBS3),0.5))</f>
        <v/>
      </c>
      <c r="F15">
        <f>IF(E15&lt;4,4-E15,0)</f>
        <v>0</v>
      </c>
      <c r="G15" s="2"/>
      <c r="H15" s="42"/>
      <c r="I15" s="43"/>
      <c r="J15" s="44"/>
      <c r="K15" s="45" t="str">
        <f>IF(ISERROR(AVERAGE(DCOBS4)),"",MROUND(AVERAGE(DCOBS4),0.5))</f>
        <v/>
      </c>
      <c r="N15" t="e">
        <f>IF(#REF!&lt;4,4-#REF!,0)</f>
        <v>#REF!</v>
      </c>
      <c r="T15">
        <v>2</v>
      </c>
    </row>
    <row r="16" spans="1:20" x14ac:dyDescent="0.2">
      <c r="B16" s="168" t="str">
        <f>Semestres12!$B16</f>
        <v>DCO C</v>
      </c>
      <c r="C16" s="169"/>
      <c r="D16" s="170"/>
      <c r="E16" s="1"/>
      <c r="H16" s="168" t="str">
        <f>Semestres12!$B16</f>
        <v>DCO C</v>
      </c>
      <c r="I16" s="169"/>
      <c r="J16" s="170"/>
      <c r="K16" s="1"/>
      <c r="T16">
        <v>1.5</v>
      </c>
    </row>
    <row r="17" spans="2:20" x14ac:dyDescent="0.2">
      <c r="B17" s="56"/>
      <c r="C17" s="57"/>
      <c r="D17" s="58"/>
      <c r="E17" s="3"/>
      <c r="G17" s="2"/>
      <c r="H17" s="56"/>
      <c r="I17" s="57"/>
      <c r="J17" s="58"/>
      <c r="K17" s="3"/>
      <c r="M17" s="2"/>
      <c r="T17">
        <v>1</v>
      </c>
    </row>
    <row r="18" spans="2:20" ht="13.5" thickBot="1" x14ac:dyDescent="0.25">
      <c r="B18" s="59"/>
      <c r="C18" s="60"/>
      <c r="D18" s="61"/>
      <c r="E18" s="4"/>
      <c r="G18" s="2"/>
      <c r="H18" s="59"/>
      <c r="I18" s="60"/>
      <c r="J18" s="61"/>
      <c r="K18" s="4"/>
      <c r="M18" s="2"/>
    </row>
    <row r="19" spans="2:20" ht="13.5" thickBot="1" x14ac:dyDescent="0.25">
      <c r="B19" s="62"/>
      <c r="C19" s="63"/>
      <c r="D19" s="64"/>
      <c r="E19" s="65" t="str">
        <f>IF(ISERROR(AVERAGE(DCOCS3)),"",MROUND(AVERAGE(DCOCS3),0.5))</f>
        <v/>
      </c>
      <c r="F19">
        <f>IF(E19&lt;4,4-E19,0)</f>
        <v>0</v>
      </c>
      <c r="G19" s="2"/>
      <c r="H19" s="62"/>
      <c r="I19" s="63"/>
      <c r="J19" s="64"/>
      <c r="K19" s="65" t="str">
        <f>IF(ISERROR(AVERAGE(DCOCS4)),"",MROUND(AVERAGE(DCOCS4),0.5))</f>
        <v/>
      </c>
      <c r="L19">
        <f>IF(K19&lt;4,4-K19,0)</f>
        <v>0</v>
      </c>
      <c r="M19" s="2"/>
      <c r="N19" t="e">
        <f>IF(#REF!&lt;4,4-#REF!,0)</f>
        <v>#REF!</v>
      </c>
    </row>
    <row r="20" spans="2:20" x14ac:dyDescent="0.2">
      <c r="B20" s="183" t="str">
        <f>Semestres12!$B24</f>
        <v>DCO E</v>
      </c>
      <c r="C20" s="184"/>
      <c r="D20" s="185"/>
      <c r="E20" s="16"/>
      <c r="G20" s="2"/>
      <c r="H20" s="183" t="str">
        <f>Semestres12!$B24</f>
        <v>DCO E</v>
      </c>
      <c r="I20" s="184"/>
      <c r="J20" s="185"/>
      <c r="K20" s="16"/>
    </row>
    <row r="21" spans="2:20" x14ac:dyDescent="0.2">
      <c r="B21" s="66"/>
      <c r="C21" s="67"/>
      <c r="D21" s="68"/>
      <c r="E21" s="17"/>
      <c r="G21" s="2"/>
      <c r="H21" s="66"/>
      <c r="I21" s="67"/>
      <c r="J21" s="68"/>
      <c r="K21" s="17"/>
    </row>
    <row r="22" spans="2:20" ht="13.5" thickBot="1" x14ac:dyDescent="0.25">
      <c r="B22" s="69"/>
      <c r="C22" s="70"/>
      <c r="D22" s="71"/>
      <c r="E22" s="18"/>
      <c r="G22" s="2"/>
      <c r="H22" s="69"/>
      <c r="I22" s="70"/>
      <c r="J22" s="71"/>
      <c r="K22" s="18"/>
    </row>
    <row r="23" spans="2:20" ht="13.5" thickBot="1" x14ac:dyDescent="0.25">
      <c r="B23" s="72"/>
      <c r="C23" s="73"/>
      <c r="D23" s="74"/>
      <c r="E23" s="75" t="str">
        <f>IF(ISERROR(AVERAGE(DCOES3)),"",MROUND(AVERAGE(DCOES3),0.5))</f>
        <v/>
      </c>
      <c r="G23" s="2"/>
      <c r="H23" s="72"/>
      <c r="I23" s="73"/>
      <c r="J23" s="74"/>
      <c r="K23" s="75" t="str">
        <f>IF(ISERROR(AVERAGE(DCOES4)),"",MROUND(AVERAGE(DCOES4),0.5))</f>
        <v/>
      </c>
    </row>
    <row r="24" spans="2:20" ht="13.5" thickBot="1" x14ac:dyDescent="0.25"/>
    <row r="25" spans="2:20" ht="13.5" thickBot="1" x14ac:dyDescent="0.25">
      <c r="B25" s="171" t="s">
        <v>6</v>
      </c>
      <c r="C25" s="172"/>
      <c r="D25" s="172"/>
      <c r="E25" s="173"/>
      <c r="H25" s="171" t="s">
        <v>9</v>
      </c>
      <c r="I25" s="172"/>
      <c r="J25" s="172"/>
      <c r="K25" s="173"/>
    </row>
    <row r="26" spans="2:20" ht="13.5" thickBot="1" x14ac:dyDescent="0.25">
      <c r="B26" s="13"/>
      <c r="C26" s="13"/>
      <c r="D26" s="13"/>
      <c r="E26" s="13"/>
      <c r="H26" s="13"/>
      <c r="I26" s="13"/>
      <c r="J26" s="13"/>
      <c r="K26" s="13"/>
    </row>
    <row r="27" spans="2:20" ht="26.25" customHeight="1" thickBot="1" x14ac:dyDescent="0.25">
      <c r="B27" s="186" t="s">
        <v>15</v>
      </c>
      <c r="C27" s="187"/>
      <c r="D27" s="188"/>
      <c r="E27" s="14" t="str">
        <f>IF(ISERROR(AVERAGE(DCOAMOYS3,DCOBMOYS3,DCOCMOYS3,DCOEMOYS3)),"",ROUND(AVERAGE(DCOAMOYS3,DCOBMOYS3,DCOCMOYS3,DCOEMOYS3),1))</f>
        <v/>
      </c>
      <c r="G27" s="8"/>
      <c r="H27" s="186" t="s">
        <v>15</v>
      </c>
      <c r="I27" s="187"/>
      <c r="J27" s="188"/>
      <c r="K27" s="14" t="str">
        <f>IF(ISERROR(AVERAGE(DCOBMOYS4,DCOCMOYS4,DCOEMOYS4)),"",ROUND(AVERAGE(DCOBMOYS4,DCOCMOYS4,DCOEMOYS4),1))</f>
        <v/>
      </c>
    </row>
    <row r="28" spans="2:20" x14ac:dyDescent="0.2">
      <c r="B28" s="13"/>
      <c r="C28" s="13"/>
      <c r="D28" s="13"/>
      <c r="E28" s="15"/>
      <c r="H28" s="13"/>
      <c r="I28" s="13"/>
      <c r="J28" s="13"/>
      <c r="K28" s="15"/>
    </row>
    <row r="30" spans="2:20" x14ac:dyDescent="0.2">
      <c r="C30" s="2"/>
      <c r="D30" s="158"/>
      <c r="E30" s="158"/>
      <c r="F30" s="158"/>
      <c r="G30" s="158"/>
    </row>
    <row r="31" spans="2:20" ht="15" x14ac:dyDescent="0.2">
      <c r="B31" s="182" t="s">
        <v>13</v>
      </c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R31" s="182"/>
    </row>
    <row r="33" spans="1:16" x14ac:dyDescent="0.2">
      <c r="A33" s="11"/>
      <c r="B33" s="194"/>
      <c r="C33" s="195"/>
      <c r="D33" s="195"/>
    </row>
    <row r="34" spans="1:16" x14ac:dyDescent="0.2">
      <c r="B34" s="190"/>
      <c r="C34" s="190"/>
      <c r="D34" s="190"/>
      <c r="E34" s="190"/>
      <c r="F34" s="190"/>
      <c r="G34" s="190"/>
      <c r="H34" s="190"/>
      <c r="I34" s="190"/>
      <c r="J34" s="190"/>
      <c r="K34" s="190"/>
      <c r="P34" s="7"/>
    </row>
    <row r="35" spans="1:16" ht="14.25" x14ac:dyDescent="0.2">
      <c r="B35" s="6"/>
    </row>
    <row r="38" spans="1:16" ht="87.75" customHeight="1" x14ac:dyDescent="1.2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</row>
  </sheetData>
  <sheetProtection sheet="1" selectLockedCells="1"/>
  <mergeCells count="18">
    <mergeCell ref="B1:Q1"/>
    <mergeCell ref="B7:D7"/>
    <mergeCell ref="H7:J7"/>
    <mergeCell ref="B12:D12"/>
    <mergeCell ref="H12:J12"/>
    <mergeCell ref="B8:D8"/>
    <mergeCell ref="H25:K25"/>
    <mergeCell ref="H27:J27"/>
    <mergeCell ref="B31:R31"/>
    <mergeCell ref="B3:Q3"/>
    <mergeCell ref="B34:K34"/>
    <mergeCell ref="B16:D16"/>
    <mergeCell ref="H16:J16"/>
    <mergeCell ref="B33:D33"/>
    <mergeCell ref="B20:D20"/>
    <mergeCell ref="H20:J20"/>
    <mergeCell ref="B27:D27"/>
    <mergeCell ref="B25:E25"/>
  </mergeCells>
  <phoneticPr fontId="4" type="noConversion"/>
  <conditionalFormatting sqref="B34:K34">
    <cfRule type="cellIs" priority="18" stopIfTrue="1" operator="equal">
      <formula>""</formula>
    </cfRule>
    <cfRule type="cellIs" dxfId="3" priority="19" stopIfTrue="1" operator="notEqual">
      <formula>""</formula>
    </cfRule>
  </conditionalFormatting>
  <conditionalFormatting sqref="E27 K27">
    <cfRule type="cellIs" dxfId="2" priority="1" stopIfTrue="1" operator="lessThan">
      <formula>4</formula>
    </cfRule>
  </conditionalFormatting>
  <conditionalFormatting sqref="G27">
    <cfRule type="cellIs" dxfId="1" priority="2" stopIfTrue="1" operator="equal">
      <formula>"O"</formula>
    </cfRule>
    <cfRule type="cellIs" dxfId="0" priority="3" stopIfTrue="1" operator="equal">
      <formula>"P"</formula>
    </cfRule>
  </conditionalFormatting>
  <dataValidations count="1">
    <dataValidation type="list" allowBlank="1" showInputMessage="1" showErrorMessage="1" sqref="B9:D11 B13:D15 B17:D19 H21:J23 B21:D23 H13:J15 H17:J19" xr:uid="{7EDA7A7B-162B-49BF-A601-3253AD6E344B}">
      <formula1>$T$7:$T$17</formula1>
    </dataValidation>
  </dataValidations>
  <printOptions horizontalCentered="1"/>
  <pageMargins left="0.78740157480314965" right="0.78740157480314965" top="0.98425196850393704" bottom="0.98425196850393704" header="0.51181102362204722" footer="0.51181102362204722"/>
  <pageSetup paperSize="9" orientation="portrait" blackAndWhite="1" r:id="rId1"/>
  <headerFooter alignWithMargins="0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M49"/>
  <sheetViews>
    <sheetView showGridLines="0" showZeros="0" topLeftCell="A10" zoomScaleNormal="100" workbookViewId="0">
      <selection activeCell="G17" sqref="G17"/>
    </sheetView>
  </sheetViews>
  <sheetFormatPr baseColWidth="10" defaultColWidth="11.5703125" defaultRowHeight="12.75" x14ac:dyDescent="0.2"/>
  <cols>
    <col min="1" max="1" width="2.7109375" style="21" customWidth="1"/>
    <col min="2" max="2" width="37.5703125" style="21" customWidth="1"/>
    <col min="3" max="3" width="15" style="21" customWidth="1"/>
    <col min="4" max="4" width="36.7109375" style="21" customWidth="1"/>
    <col min="5" max="5" width="14.140625" style="21" customWidth="1"/>
    <col min="6" max="6" width="32.140625" style="21" customWidth="1"/>
    <col min="7" max="7" width="15" style="21" customWidth="1"/>
    <col min="8" max="8" width="5.28515625" style="21" customWidth="1"/>
    <col min="9" max="9" width="4.42578125" style="21" customWidth="1"/>
    <col min="10" max="10" width="0.7109375" style="21" customWidth="1"/>
    <col min="11" max="19" width="4.28515625" style="21" customWidth="1"/>
    <col min="20" max="23" width="11.5703125" style="21"/>
    <col min="24" max="24" width="20.140625" style="21" customWidth="1"/>
    <col min="25" max="16384" width="11.5703125" style="21"/>
  </cols>
  <sheetData>
    <row r="1" spans="1:247" s="20" customFormat="1" ht="25.15" customHeight="1" x14ac:dyDescent="0.2">
      <c r="B1" s="200" t="str">
        <f>Semestres12!B1</f>
        <v>Employé-e de commerce AFP</v>
      </c>
      <c r="C1" s="201"/>
      <c r="D1" s="201"/>
      <c r="E1" s="201"/>
      <c r="F1" s="201"/>
      <c r="G1" s="201"/>
      <c r="J1" s="198" t="s">
        <v>13</v>
      </c>
      <c r="K1" s="198"/>
      <c r="L1" s="198"/>
      <c r="M1" s="198"/>
      <c r="N1" s="198"/>
      <c r="O1" s="198"/>
      <c r="P1" s="198"/>
      <c r="Q1" s="198"/>
      <c r="R1" s="198"/>
      <c r="S1" s="198"/>
      <c r="T1" s="198"/>
      <c r="U1" s="198"/>
      <c r="V1" s="198"/>
      <c r="W1" s="198"/>
      <c r="X1" s="198"/>
    </row>
    <row r="2" spans="1:247" x14ac:dyDescent="0.2">
      <c r="J2" s="202" t="s">
        <v>21</v>
      </c>
      <c r="K2" s="202"/>
      <c r="L2" s="202"/>
      <c r="M2" s="202"/>
      <c r="N2" s="202"/>
      <c r="O2" s="202"/>
      <c r="P2" s="202"/>
      <c r="Q2" s="202"/>
      <c r="R2" s="202"/>
      <c r="S2" s="202"/>
      <c r="T2" s="202"/>
      <c r="U2" s="202"/>
      <c r="V2" s="202"/>
      <c r="W2" s="202"/>
      <c r="X2" s="202"/>
    </row>
    <row r="3" spans="1:247" ht="15.75" x14ac:dyDescent="0.25">
      <c r="B3" s="189" t="str">
        <f>Semestres12!B3</f>
        <v xml:space="preserve">Nom, prénom de l'étudiant-e : </v>
      </c>
      <c r="C3" s="189"/>
      <c r="D3" s="189"/>
      <c r="E3" s="189"/>
      <c r="F3" s="189"/>
      <c r="G3" s="189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</row>
    <row r="4" spans="1:247" ht="15.75" x14ac:dyDescent="0.25">
      <c r="A4" s="76"/>
      <c r="B4" s="76"/>
      <c r="C4" s="76"/>
      <c r="D4" s="76"/>
      <c r="E4" s="76"/>
      <c r="F4" s="76"/>
      <c r="G4" s="76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</row>
    <row r="5" spans="1:247" ht="30" customHeight="1" x14ac:dyDescent="0.25">
      <c r="A5" s="76"/>
      <c r="B5" s="80" t="s">
        <v>22</v>
      </c>
      <c r="C5" s="81"/>
      <c r="D5" s="82"/>
      <c r="E5" s="81"/>
      <c r="F5" s="82"/>
      <c r="G5" s="83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</row>
    <row r="6" spans="1:247" ht="74.25" customHeight="1" x14ac:dyDescent="0.25">
      <c r="A6" s="76"/>
      <c r="B6" s="84" t="s">
        <v>23</v>
      </c>
      <c r="C6" s="85" t="s">
        <v>24</v>
      </c>
      <c r="D6" s="86" t="s">
        <v>25</v>
      </c>
      <c r="E6" s="87" t="s">
        <v>24</v>
      </c>
      <c r="F6" s="88" t="s">
        <v>26</v>
      </c>
      <c r="G6" s="89" t="s">
        <v>24</v>
      </c>
      <c r="H6" s="24"/>
      <c r="I6" s="24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76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</row>
    <row r="7" spans="1:247" s="78" customFormat="1" ht="18" customHeight="1" x14ac:dyDescent="0.2">
      <c r="A7" s="77"/>
      <c r="B7" s="90" t="s">
        <v>27</v>
      </c>
      <c r="C7" s="155"/>
      <c r="D7" s="91" t="s">
        <v>28</v>
      </c>
      <c r="E7" s="155"/>
      <c r="F7" s="92" t="s">
        <v>29</v>
      </c>
      <c r="G7" s="156" t="str">
        <f>Semestre1</f>
        <v/>
      </c>
      <c r="H7" s="24"/>
      <c r="I7" s="24"/>
      <c r="J7" s="78">
        <v>6</v>
      </c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</row>
    <row r="8" spans="1:247" s="78" customFormat="1" ht="18" customHeight="1" x14ac:dyDescent="0.2">
      <c r="A8" s="77"/>
      <c r="B8" s="90" t="s">
        <v>30</v>
      </c>
      <c r="C8" s="155"/>
      <c r="D8" s="91" t="s">
        <v>31</v>
      </c>
      <c r="E8" s="155"/>
      <c r="F8" s="93" t="s">
        <v>32</v>
      </c>
      <c r="G8" s="156" t="str">
        <f>Semestre2</f>
        <v/>
      </c>
      <c r="H8" s="24"/>
      <c r="I8" s="24"/>
      <c r="J8" s="78">
        <v>5.5</v>
      </c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  <c r="W8" s="79"/>
      <c r="X8" s="77"/>
      <c r="Y8" s="77"/>
      <c r="Z8" s="77"/>
      <c r="AA8" s="77"/>
      <c r="AB8" s="77"/>
      <c r="AC8" s="77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</row>
    <row r="9" spans="1:247" s="78" customFormat="1" ht="18" customHeight="1" x14ac:dyDescent="0.2">
      <c r="A9" s="77"/>
      <c r="B9" s="90" t="s">
        <v>33</v>
      </c>
      <c r="C9" s="155"/>
      <c r="D9" s="94"/>
      <c r="E9" s="95"/>
      <c r="F9" s="92" t="s">
        <v>34</v>
      </c>
      <c r="G9" s="156" t="str">
        <f>Semestre3</f>
        <v/>
      </c>
      <c r="H9" s="24"/>
      <c r="I9" s="24"/>
      <c r="J9" s="78">
        <v>5</v>
      </c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7"/>
      <c r="Y9" s="77"/>
      <c r="Z9" s="77"/>
      <c r="AA9" s="77"/>
      <c r="AB9" s="77"/>
      <c r="AC9" s="77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</row>
    <row r="10" spans="1:247" s="78" customFormat="1" ht="18" customHeight="1" x14ac:dyDescent="0.2">
      <c r="A10" s="77"/>
      <c r="B10" s="90" t="s">
        <v>35</v>
      </c>
      <c r="C10" s="155"/>
      <c r="D10" s="94"/>
      <c r="E10" s="95"/>
      <c r="F10" s="92" t="s">
        <v>36</v>
      </c>
      <c r="G10" s="156" t="str">
        <f>Semestre4</f>
        <v/>
      </c>
      <c r="J10" s="78">
        <v>4.5</v>
      </c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</row>
    <row r="11" spans="1:247" ht="63.75" x14ac:dyDescent="0.25">
      <c r="A11" s="76"/>
      <c r="B11" s="96" t="s">
        <v>37</v>
      </c>
      <c r="C11" s="97" t="str">
        <f>IF(ISERROR(AVERAGE(C7,C8,C9,C10)),"",ROUND(AVERAGE(C7,C8,C9,C10)*2,0)/2)</f>
        <v/>
      </c>
      <c r="D11" s="98" t="s">
        <v>38</v>
      </c>
      <c r="E11" s="99" t="str">
        <f>IF(ISERROR(AVERAGE(E7,E8)),"",ROUND(AVERAGE(E7,E8)*2,0)/2)</f>
        <v/>
      </c>
      <c r="F11" s="100" t="s">
        <v>39</v>
      </c>
      <c r="G11" s="101" t="str">
        <f>IF(ISERROR(AVERAGE(G7,G8,G9,G10)),"",ROUND(AVERAGE(G7,G8,G9,G10)*2,0)/2)</f>
        <v/>
      </c>
      <c r="J11" s="21">
        <v>4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76"/>
      <c r="Y11" s="76"/>
      <c r="Z11" s="76"/>
      <c r="AA11" s="76"/>
      <c r="AB11" s="76"/>
      <c r="AC11" s="76"/>
      <c r="AD11" s="76"/>
      <c r="AE11" s="76"/>
      <c r="AF11" s="76"/>
      <c r="AG11" s="76"/>
      <c r="AH11" s="76"/>
      <c r="AI11" s="76"/>
      <c r="AJ11" s="76"/>
      <c r="AK11" s="76"/>
      <c r="AL11" s="76"/>
      <c r="AM11" s="76"/>
      <c r="AN11" s="76"/>
      <c r="AO11" s="76"/>
      <c r="AP11" s="76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</row>
    <row r="12" spans="1:247" s="78" customFormat="1" ht="20.25" customHeight="1" thickBot="1" x14ac:dyDescent="0.25">
      <c r="A12" s="77"/>
      <c r="B12" s="102" t="s">
        <v>40</v>
      </c>
      <c r="C12" s="103">
        <v>0.25</v>
      </c>
      <c r="D12" s="104" t="s">
        <v>40</v>
      </c>
      <c r="E12" s="105">
        <v>0.25</v>
      </c>
      <c r="F12" s="106" t="s">
        <v>40</v>
      </c>
      <c r="G12" s="107">
        <v>0.5</v>
      </c>
      <c r="J12" s="78">
        <v>3.5</v>
      </c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</row>
    <row r="13" spans="1:247" s="78" customFormat="1" ht="21.75" customHeight="1" thickBot="1" x14ac:dyDescent="0.25">
      <c r="A13" s="77"/>
      <c r="B13" s="108" t="s">
        <v>41</v>
      </c>
      <c r="C13" s="109"/>
      <c r="D13" s="110"/>
      <c r="E13" s="109"/>
      <c r="F13" s="110"/>
      <c r="G13" s="111" t="str">
        <f>IF(ISERROR(AVERAGE(C11,E11,G11,G11)),"",ROUND(AVERAGE(C11,E11,G11,G11),1))</f>
        <v/>
      </c>
      <c r="J13" s="78">
        <v>3</v>
      </c>
      <c r="K13" s="79"/>
      <c r="L13" s="79"/>
      <c r="M13" s="79"/>
      <c r="N13" s="79"/>
      <c r="O13" s="79"/>
      <c r="P13" s="79"/>
      <c r="Q13" s="79"/>
      <c r="R13" s="79"/>
      <c r="S13" s="79"/>
      <c r="T13" s="79"/>
      <c r="U13" s="79"/>
      <c r="V13" s="79"/>
      <c r="W13" s="79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</row>
    <row r="14" spans="1:247" ht="15.75" customHeight="1" x14ac:dyDescent="0.25">
      <c r="A14" s="76"/>
      <c r="B14" s="25"/>
      <c r="C14" s="112"/>
      <c r="D14" s="25"/>
      <c r="E14" s="112"/>
      <c r="F14" s="25"/>
      <c r="G14" s="112"/>
      <c r="J14" s="23">
        <v>1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76"/>
      <c r="Y14" s="76"/>
      <c r="Z14" s="76"/>
      <c r="AA14" s="76"/>
      <c r="AB14" s="76"/>
      <c r="AC14" s="76"/>
      <c r="AD14" s="76"/>
      <c r="AE14" s="76"/>
      <c r="AF14" s="76"/>
      <c r="AG14" s="76"/>
      <c r="AH14" s="76"/>
      <c r="AI14" s="76"/>
      <c r="AJ14" s="76"/>
      <c r="AK14" s="76"/>
      <c r="AL14" s="76"/>
      <c r="AM14" s="76"/>
      <c r="AN14" s="76"/>
      <c r="AO14" s="76"/>
      <c r="AP14" s="76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</row>
    <row r="15" spans="1:247" s="78" customFormat="1" ht="22.5" customHeight="1" x14ac:dyDescent="0.2">
      <c r="A15" s="77"/>
      <c r="B15" s="113" t="s">
        <v>42</v>
      </c>
      <c r="C15" s="114"/>
      <c r="D15" s="115"/>
      <c r="E15" s="114"/>
      <c r="F15" s="114"/>
      <c r="G15" s="116"/>
      <c r="J15" s="79"/>
      <c r="K15" s="79"/>
      <c r="L15" s="79"/>
      <c r="M15" s="79"/>
      <c r="N15" s="79"/>
      <c r="O15" s="79"/>
      <c r="P15" s="79"/>
      <c r="Q15" s="79"/>
      <c r="R15" s="79"/>
      <c r="S15" s="79"/>
      <c r="T15" s="79"/>
      <c r="U15" s="79"/>
      <c r="V15" s="79"/>
      <c r="W15" s="79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</row>
    <row r="16" spans="1:247" s="78" customFormat="1" ht="20.25" customHeight="1" x14ac:dyDescent="0.2">
      <c r="A16" s="77"/>
      <c r="B16" s="117" t="s">
        <v>43</v>
      </c>
      <c r="C16" s="118" t="s">
        <v>44</v>
      </c>
      <c r="D16" s="119"/>
      <c r="E16" s="120"/>
      <c r="F16" s="119" t="s">
        <v>40</v>
      </c>
      <c r="G16" s="121"/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/>
      <c r="U16" s="79"/>
      <c r="V16" s="79"/>
      <c r="W16" s="79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</row>
    <row r="17" spans="1:247" s="78" customFormat="1" ht="19.5" customHeight="1" x14ac:dyDescent="0.2">
      <c r="A17" s="77"/>
      <c r="B17" s="122" t="s">
        <v>45</v>
      </c>
      <c r="C17" s="123" t="s">
        <v>46</v>
      </c>
      <c r="D17" s="196" t="s">
        <v>47</v>
      </c>
      <c r="E17" s="197"/>
      <c r="F17" s="124" t="s">
        <v>48</v>
      </c>
      <c r="G17" s="155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7"/>
      <c r="Y17" s="77"/>
      <c r="Z17" s="77"/>
      <c r="AA17" s="77"/>
      <c r="AB17" s="77"/>
      <c r="AC17" s="77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</row>
    <row r="18" spans="1:247" s="78" customFormat="1" ht="19.5" customHeight="1" x14ac:dyDescent="0.2">
      <c r="A18" s="77"/>
      <c r="B18" s="122" t="s">
        <v>49</v>
      </c>
      <c r="C18" s="125" t="s">
        <v>50</v>
      </c>
      <c r="D18" s="204" t="s">
        <v>51</v>
      </c>
      <c r="E18" s="205"/>
      <c r="F18" s="124" t="s">
        <v>48</v>
      </c>
      <c r="G18" s="155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7"/>
      <c r="Y18" s="77"/>
      <c r="Z18" s="77"/>
      <c r="AA18" s="77"/>
      <c r="AB18" s="77"/>
      <c r="AC18" s="77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</row>
    <row r="19" spans="1:247" s="78" customFormat="1" ht="19.5" customHeight="1" thickBot="1" x14ac:dyDescent="0.25">
      <c r="A19" s="77"/>
      <c r="B19" s="122" t="s">
        <v>52</v>
      </c>
      <c r="C19" s="126" t="s">
        <v>50</v>
      </c>
      <c r="D19" s="196" t="s">
        <v>53</v>
      </c>
      <c r="E19" s="197"/>
      <c r="F19" s="124" t="s">
        <v>54</v>
      </c>
      <c r="G19" s="155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79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</row>
    <row r="20" spans="1:247" s="78" customFormat="1" ht="20.25" customHeight="1" thickBot="1" x14ac:dyDescent="0.25">
      <c r="A20" s="77"/>
      <c r="B20" s="127" t="s">
        <v>55</v>
      </c>
      <c r="C20" s="128"/>
      <c r="D20" s="128"/>
      <c r="E20" s="128"/>
      <c r="F20" s="128"/>
      <c r="G20" s="129" t="str">
        <f>IF(ISERROR(AVERAGE(G17,G18,G19,G19)),"",ROUND(AVERAGE(G17,G18,G19,G19),1))</f>
        <v/>
      </c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79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</row>
    <row r="21" spans="1:247" ht="15.75" x14ac:dyDescent="0.25">
      <c r="A21" s="76"/>
      <c r="B21" s="25"/>
      <c r="C21" s="112"/>
      <c r="D21" s="25"/>
      <c r="E21" s="112"/>
      <c r="F21" s="25"/>
      <c r="G21" s="11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</row>
    <row r="22" spans="1:247" s="78" customFormat="1" ht="20.25" customHeight="1" x14ac:dyDescent="0.2">
      <c r="A22" s="77"/>
      <c r="B22" s="130" t="s">
        <v>56</v>
      </c>
      <c r="C22" s="131"/>
      <c r="D22" s="131"/>
      <c r="E22" s="131"/>
      <c r="F22" s="131"/>
      <c r="G22" s="132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7"/>
      <c r="Y22" s="77"/>
      <c r="Z22" s="77"/>
      <c r="AA22" s="77"/>
      <c r="AB22" s="77"/>
      <c r="AC22" s="77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</row>
    <row r="23" spans="1:247" s="78" customFormat="1" ht="20.25" customHeight="1" x14ac:dyDescent="0.2">
      <c r="A23" s="77"/>
      <c r="B23" s="133" t="s">
        <v>43</v>
      </c>
      <c r="C23" s="134" t="s">
        <v>44</v>
      </c>
      <c r="D23" s="135"/>
      <c r="E23" s="136"/>
      <c r="F23" s="135" t="s">
        <v>40</v>
      </c>
      <c r="G23" s="137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7"/>
      <c r="Y23" s="77"/>
      <c r="Z23" s="77"/>
      <c r="AA23" s="77"/>
      <c r="AB23" s="77"/>
      <c r="AC23" s="77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</row>
    <row r="24" spans="1:247" s="78" customFormat="1" ht="18" customHeight="1" x14ac:dyDescent="0.2">
      <c r="B24" s="138" t="s">
        <v>45</v>
      </c>
      <c r="C24" s="139" t="s">
        <v>57</v>
      </c>
      <c r="D24" s="206" t="s">
        <v>58</v>
      </c>
      <c r="E24" s="206"/>
      <c r="F24" s="140" t="s">
        <v>48</v>
      </c>
      <c r="G24" s="155"/>
    </row>
    <row r="25" spans="1:247" s="78" customFormat="1" ht="18" customHeight="1" x14ac:dyDescent="0.2">
      <c r="B25" s="138" t="s">
        <v>49</v>
      </c>
      <c r="C25" s="139" t="s">
        <v>59</v>
      </c>
      <c r="D25" s="206" t="s">
        <v>60</v>
      </c>
      <c r="E25" s="206"/>
      <c r="F25" s="140" t="s">
        <v>48</v>
      </c>
      <c r="G25" s="155"/>
    </row>
    <row r="26" spans="1:247" s="78" customFormat="1" ht="18" customHeight="1" thickBot="1" x14ac:dyDescent="0.25">
      <c r="B26" s="138" t="s">
        <v>52</v>
      </c>
      <c r="C26" s="139" t="s">
        <v>61</v>
      </c>
      <c r="D26" s="206" t="s">
        <v>62</v>
      </c>
      <c r="E26" s="206"/>
      <c r="F26" s="140" t="s">
        <v>54</v>
      </c>
      <c r="G26" s="155"/>
    </row>
    <row r="27" spans="1:247" s="78" customFormat="1" ht="20.25" customHeight="1" thickBot="1" x14ac:dyDescent="0.25">
      <c r="B27" s="141" t="s">
        <v>63</v>
      </c>
      <c r="C27" s="142"/>
      <c r="D27" s="142"/>
      <c r="E27" s="142"/>
      <c r="F27" s="142"/>
      <c r="G27" s="143" t="str">
        <f>IF(ISERROR(AVERAGE(G24,G25,G26,G26)),"",ROUND(AVERAGE(G24,G25,G26,G26),1))</f>
        <v/>
      </c>
    </row>
    <row r="28" spans="1:247" ht="13.5" thickBot="1" x14ac:dyDescent="0.25">
      <c r="B28" s="25"/>
      <c r="C28" s="112"/>
      <c r="D28" s="25"/>
      <c r="E28" s="112"/>
      <c r="F28" s="25"/>
      <c r="G28" s="112"/>
    </row>
    <row r="29" spans="1:247" ht="20.25" customHeight="1" thickBot="1" x14ac:dyDescent="0.25">
      <c r="B29" s="144" t="s">
        <v>64</v>
      </c>
      <c r="C29" s="145"/>
      <c r="D29" s="146"/>
      <c r="E29" s="145"/>
      <c r="F29" s="147"/>
      <c r="G29" s="148" t="str">
        <f>IF(ISERROR(ROUND(SUM(G13*0.4,G20*0.3,G27*0.3),1)),"",ROUND(SUM(G13*0.4,G20*0.3,G27*0.3),1))</f>
        <v/>
      </c>
    </row>
    <row r="30" spans="1:247" ht="16.5" thickBot="1" x14ac:dyDescent="0.25">
      <c r="B30" s="149" t="s">
        <v>65</v>
      </c>
      <c r="C30" s="150"/>
      <c r="D30" s="149"/>
      <c r="E30" s="150"/>
      <c r="F30" s="151"/>
      <c r="G30" s="152" t="str" cm="1">
        <f t="array" ref="G30">IF(ISERROR(IF(AND(G20&gt;=4,G29&gt;=4),Réussi,"Echec")),"",IF(AND(G20&gt;=4,G29&gt;=4),Réussi,"Echec"))</f>
        <v/>
      </c>
    </row>
    <row r="31" spans="1:247" x14ac:dyDescent="0.2">
      <c r="B31" s="149" t="s">
        <v>66</v>
      </c>
      <c r="C31" s="150"/>
      <c r="D31" s="149"/>
      <c r="E31" s="153"/>
      <c r="F31" s="151"/>
      <c r="G31" s="112"/>
    </row>
    <row r="32" spans="1:247" x14ac:dyDescent="0.2">
      <c r="B32" s="203" t="s">
        <v>67</v>
      </c>
      <c r="C32" s="203"/>
      <c r="D32" s="149"/>
      <c r="E32" s="149"/>
      <c r="F32" s="151"/>
      <c r="G32" s="112"/>
    </row>
    <row r="33" spans="2:9" s="23" customFormat="1" x14ac:dyDescent="0.2">
      <c r="B33" s="151" t="s">
        <v>68</v>
      </c>
      <c r="C33" s="154"/>
      <c r="D33" s="151"/>
      <c r="E33" s="154"/>
      <c r="F33" s="151"/>
      <c r="G33" s="112"/>
      <c r="H33" s="21"/>
      <c r="I33" s="21"/>
    </row>
    <row r="36" spans="2:9" s="23" customFormat="1" ht="8.4499999999999993" customHeight="1" x14ac:dyDescent="0.2">
      <c r="B36" s="21"/>
      <c r="C36" s="21"/>
      <c r="D36" s="21"/>
      <c r="E36" s="21"/>
      <c r="F36" s="21"/>
      <c r="G36" s="21"/>
      <c r="H36" s="21"/>
      <c r="I36" s="21"/>
    </row>
    <row r="41" spans="2:9" ht="16.5" customHeight="1" x14ac:dyDescent="0.2"/>
    <row r="46" spans="2:9" ht="12.75" customHeight="1" x14ac:dyDescent="0.2"/>
    <row r="47" spans="2:9" ht="12.75" customHeight="1" x14ac:dyDescent="0.2"/>
    <row r="48" spans="2:9" ht="12.75" customHeight="1" x14ac:dyDescent="0.2"/>
    <row r="49" ht="12.75" customHeight="1" x14ac:dyDescent="0.2"/>
  </sheetData>
  <sheetProtection sheet="1" selectLockedCells="1"/>
  <mergeCells count="25">
    <mergeCell ref="B32:C32"/>
    <mergeCell ref="D18:E18"/>
    <mergeCell ref="D19:E19"/>
    <mergeCell ref="D24:E24"/>
    <mergeCell ref="D25:E25"/>
    <mergeCell ref="D26:E26"/>
    <mergeCell ref="BD3:BS3"/>
    <mergeCell ref="AN3:BC3"/>
    <mergeCell ref="HX3:IM3"/>
    <mergeCell ref="BT3:CI3"/>
    <mergeCell ref="CJ3:CY3"/>
    <mergeCell ref="CZ3:DO3"/>
    <mergeCell ref="DP3:EE3"/>
    <mergeCell ref="EF3:EU3"/>
    <mergeCell ref="EV3:FK3"/>
    <mergeCell ref="FL3:GA3"/>
    <mergeCell ref="GB3:GQ3"/>
    <mergeCell ref="GR3:HG3"/>
    <mergeCell ref="HH3:HW3"/>
    <mergeCell ref="D17:E17"/>
    <mergeCell ref="J1:X1"/>
    <mergeCell ref="X3:AM3"/>
    <mergeCell ref="B1:G1"/>
    <mergeCell ref="J2:X2"/>
    <mergeCell ref="B3:G3"/>
  </mergeCells>
  <dataValidations count="1">
    <dataValidation type="list" allowBlank="1" showInputMessage="1" showErrorMessage="1" sqref="C7:C10 E7:E8 G17:G19 G24:G26" xr:uid="{64058AC3-575F-4E03-9ACB-60C59E23509E}">
      <formula1>$J$7:$J$14</formula1>
    </dataValidation>
  </dataValidations>
  <printOptions horizontalCentered="1" verticalCentered="1"/>
  <pageMargins left="0.78740157480314965" right="0.78740157480314965" top="0.98425196850393704" bottom="0.98425196850393704" header="0.51181102362204722" footer="0.51181102362204722"/>
  <pageSetup paperSize="9" scale="71" orientation="portrait" r:id="rId1"/>
  <headerFooter alignWithMargins="0"/>
  <drawing r:id="rId2"/>
  <picture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W 3 N O V r w q + 6 S k A A A A 9 g A A A B I A H A B D b 2 5 m a W c v U G F j a 2 F n Z S 5 4 b W w g o h g A K K A U A A A A A A A A A A A A A A A A A A A A A A A A A A A A h Y + x D o I w G I R f h X S n L X U x 5 K c M L A 6 S m J g Y 1 6 Y U a I R i 2 m J 5 N w c f y V c Q o 6 i b 4 9 1 9 l 9 z d r z f I p 7 6 L L s o 6 P Z g M J Z i i S B k 5 V N o 0 G R p 9 H a 9 R z m E n 5 E k 0 K p p h 4 9 L J 6 Q y 1 3 p 9 T Q k I I O K z w Y B v C K E 3 I s d z u Z a t 6 E W v j v D B S o U + r + t 9 C H A 6 v M Z z h h D L M 6 L w J y G J C q c 0 X Y H P 2 T H 9 M K M b O j 1 b x 2 s b F B s g i g b w / 8 A d Q S w M E F A A C A A g A W 3 N O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t z T l Y o i k e 4 D g A A A B E A A A A T A B w A R m 9 y b X V s Y X M v U 2 V j d G l v b j E u b S C i G A A o o B Q A A A A A A A A A A A A A A A A A A A A A A A A A A A A r T k 0 u y c z P U w i G 0 I b W A F B L A Q I t A B Q A A g A I A F t z T l a 8 K v u k p A A A A P Y A A A A S A A A A A A A A A A A A A A A A A A A A A A B D b 2 5 m a W c v U G F j a 2 F n Z S 5 4 b W x Q S w E C L Q A U A A I A C A B b c 0 5 W D 8 r p q 6 Q A A A D p A A A A E w A A A A A A A A A A A A A A A A D w A A A A W 0 N v b n R l b n R f V H l w Z X N d L n h t b F B L A Q I t A B Q A A g A I A F t z T l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P G J k n P H 2 + Q a 3 7 5 l + j 3 B a k A A A A A A I A A A A A A A N m A A D A A A A A E A A A A F 3 7 N V G S j F W 7 w G V k e 6 f j 2 p A A A A A A B I A A A K A A A A A Q A A A A B j X t A J M A i 4 + k I R 6 3 e N y S n V A A A A A c l D H 0 v m X m k n e E v 3 7 v O e Z P 3 3 u E v z m Q L S H 4 B R D 5 T m 4 q V K N l p j w 3 U y z H s c Y w q 6 h u E y 9 O 9 b V O b y V q + c 8 2 V T g e S m A n 2 f E c j s j y T u B B D K k 1 n T V A t B Q A A A D 8 X s F p / q x 2 z P b J x L S n t / J U v U 8 + H w = = < / D a t a M a s h u p > 
</file>

<file path=customXml/itemProps1.xml><?xml version="1.0" encoding="utf-8"?>
<ds:datastoreItem xmlns:ds="http://schemas.openxmlformats.org/officeDocument/2006/customXml" ds:itemID="{A4B1A189-66F2-4C2E-A772-49DCE4D61280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44</vt:i4>
      </vt:variant>
    </vt:vector>
  </HeadingPairs>
  <TitlesOfParts>
    <vt:vector size="47" baseType="lpstr">
      <vt:lpstr>Semestres12</vt:lpstr>
      <vt:lpstr>Semestres34</vt:lpstr>
      <vt:lpstr>AFP</vt:lpstr>
      <vt:lpstr>DCOAMOYS1</vt:lpstr>
      <vt:lpstr>DCOAMOYS2</vt:lpstr>
      <vt:lpstr>DCOAMOYS3</vt:lpstr>
      <vt:lpstr>DCOAMOYS4</vt:lpstr>
      <vt:lpstr>DCOAS1</vt:lpstr>
      <vt:lpstr>DCOAS2</vt:lpstr>
      <vt:lpstr>DCOAS3</vt:lpstr>
      <vt:lpstr>DCOAS4</vt:lpstr>
      <vt:lpstr>DCOBMOYS1</vt:lpstr>
      <vt:lpstr>DCOBMOYS2</vt:lpstr>
      <vt:lpstr>DCOBMOYS3</vt:lpstr>
      <vt:lpstr>DCOBMOYS4</vt:lpstr>
      <vt:lpstr>DCOBS1</vt:lpstr>
      <vt:lpstr>DCOBS2</vt:lpstr>
      <vt:lpstr>DCOBS3</vt:lpstr>
      <vt:lpstr>DCOBS4</vt:lpstr>
      <vt:lpstr>DCOCMOYS1</vt:lpstr>
      <vt:lpstr>DCOCMOYS2</vt:lpstr>
      <vt:lpstr>DCOCMOYS3</vt:lpstr>
      <vt:lpstr>DCOCMOYS4</vt:lpstr>
      <vt:lpstr>DCOCS1</vt:lpstr>
      <vt:lpstr>DCOCS2</vt:lpstr>
      <vt:lpstr>DCOCS3</vt:lpstr>
      <vt:lpstr>DCOCS4</vt:lpstr>
      <vt:lpstr>DCODMOYS1</vt:lpstr>
      <vt:lpstr>DCODMOYS2</vt:lpstr>
      <vt:lpstr>DCODS1</vt:lpstr>
      <vt:lpstr>DCODS2</vt:lpstr>
      <vt:lpstr>DCODS3</vt:lpstr>
      <vt:lpstr>DCODS4</vt:lpstr>
      <vt:lpstr>DCOEMOYS1</vt:lpstr>
      <vt:lpstr>DCOEMOYS2</vt:lpstr>
      <vt:lpstr>DCOEMOYS3</vt:lpstr>
      <vt:lpstr>DCOEMOYS4</vt:lpstr>
      <vt:lpstr>DCOES1</vt:lpstr>
      <vt:lpstr>DCOES2</vt:lpstr>
      <vt:lpstr>ECGS4</vt:lpstr>
      <vt:lpstr>Semestre1</vt:lpstr>
      <vt:lpstr>Semestre2</vt:lpstr>
      <vt:lpstr>Semestre3</vt:lpstr>
      <vt:lpstr>Semestre4</vt:lpstr>
      <vt:lpstr>AFP!Zone_d_impression</vt:lpstr>
      <vt:lpstr>Semestres12!Zone_d_impression</vt:lpstr>
      <vt:lpstr>Semestres34!Zone_d_impression</vt:lpstr>
    </vt:vector>
  </TitlesOfParts>
  <Company>Etat de Vaud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zfpjht</dc:creator>
  <cp:lastModifiedBy>Pablo Tourino</cp:lastModifiedBy>
  <cp:lastPrinted>2023-02-14T13:58:04Z</cp:lastPrinted>
  <dcterms:created xsi:type="dcterms:W3CDTF">2012-06-05T12:09:28Z</dcterms:created>
  <dcterms:modified xsi:type="dcterms:W3CDTF">2023-09-27T15:01:16Z</dcterms:modified>
</cp:coreProperties>
</file>